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20730" windowHeight="10725" activeTab="4"/>
  </bookViews>
  <sheets>
    <sheet name="1_2022" sheetId="1" r:id="rId1"/>
    <sheet name="2_2022" sheetId="2" r:id="rId2"/>
    <sheet name="3_2022" sheetId="3" r:id="rId3"/>
    <sheet name="4_2022" sheetId="4" r:id="rId4"/>
    <sheet name="СВОД 2022" sheetId="5" r:id="rId5"/>
  </sheets>
  <definedNames/>
  <calcPr fullCalcOnLoad="1"/>
</workbook>
</file>

<file path=xl/sharedStrings.xml><?xml version="1.0" encoding="utf-8"?>
<sst xmlns="http://schemas.openxmlformats.org/spreadsheetml/2006/main" count="186" uniqueCount="69">
  <si>
    <t>Поступление гуманитарной помощи</t>
  </si>
  <si>
    <t>Ящик для сбора пожертвований</t>
  </si>
  <si>
    <t>Наименование</t>
  </si>
  <si>
    <t>руб.</t>
  </si>
  <si>
    <t>Поступления благотворительных средств:</t>
  </si>
  <si>
    <t>Расходование благотворительных средств:</t>
  </si>
  <si>
    <t xml:space="preserve">         в том числе:                                                                </t>
  </si>
  <si>
    <t xml:space="preserve">Расходы на содержание и уставную деятельн. Фонда </t>
  </si>
  <si>
    <t>в т. ч. зарплата сотрудников</t>
  </si>
  <si>
    <t>Взнос учредителя</t>
  </si>
  <si>
    <t>Расходы по программе "Благо.ру"</t>
  </si>
  <si>
    <t xml:space="preserve">Оказание гуманитарной помощи участницам благотворительных программ (продукты, памперсы, детское питание, коляски, кроватки и пр.) </t>
  </si>
  <si>
    <t>КАФ Фонд поддержки и развития филантропии</t>
  </si>
  <si>
    <t>Программа " Самая лучшая Больница"</t>
  </si>
  <si>
    <t>Пожертвования на благотворительные программы фонда</t>
  </si>
  <si>
    <t>Программа " Самая лучшая Больница" в т.ч:</t>
  </si>
  <si>
    <t>Адресная помощь</t>
  </si>
  <si>
    <t>Организация праздничных мероприятий</t>
  </si>
  <si>
    <t>Гуманитарная помощь</t>
  </si>
  <si>
    <t>Адресная помощь (из адресных сборов)</t>
  </si>
  <si>
    <t>Материальная помощь (из общих средств)</t>
  </si>
  <si>
    <t>Билеты на представления</t>
  </si>
  <si>
    <t>Творог</t>
  </si>
  <si>
    <t>Мука</t>
  </si>
  <si>
    <t>Остаток неиспользованных средств на 31.03.2022</t>
  </si>
  <si>
    <t>Отчет о поступлении и расходовании полученных средств за 1-й квартал 2022 года</t>
  </si>
  <si>
    <t>Остаток неиспользованных средств на 01.01.2022</t>
  </si>
  <si>
    <t>Программа "Гуманитарный склад"</t>
  </si>
  <si>
    <t>Грант ФПГ на проект "Гуманитарный склад ВместеRZN</t>
  </si>
  <si>
    <t>Пожертвования частных лиц на общие цели и программы фонда</t>
  </si>
  <si>
    <t xml:space="preserve">Благотворительные взносы юридических лиц </t>
  </si>
  <si>
    <t>Расходы по проекту "Гуманитарный склад ВместеRZN за счет средств ФПГ</t>
  </si>
  <si>
    <t>Расходы по проекту "Гуманитарный склад ВместеRZN за счет пожертвований</t>
  </si>
  <si>
    <t>Отчет о поступлении и расходовании полученных средств за 2-й квартал 2022года</t>
  </si>
  <si>
    <t>Остаток неиспользованных средств на 01.04.2023</t>
  </si>
  <si>
    <t>Остаток неиспользованных средств на 30.06.2022</t>
  </si>
  <si>
    <t>Отчет о поступлении и расходовании полученных средств за 3-й квартал 2022года</t>
  </si>
  <si>
    <t>Остаток неиспользованных средств на 01.07.2023</t>
  </si>
  <si>
    <t>Остаток неиспользованных средств на 30.09.2022</t>
  </si>
  <si>
    <t>УФК по Рязанской области Мин ТО и ОО (субсидия) проект "Мы вместе"</t>
  </si>
  <si>
    <t>в т.ч. закупка наборов для новорожденных</t>
  </si>
  <si>
    <t xml:space="preserve">Расходы по проекту "Мы вместе" по смете за счет областной субсидии) </t>
  </si>
  <si>
    <t>Отчет о поступлении и расходовании полученных средств за 4-й квартал 2022года</t>
  </si>
  <si>
    <t>Остаток неиспользованных средств на 01.10.2022</t>
  </si>
  <si>
    <t>Остаток неиспользованных средств на 31.12.2022</t>
  </si>
  <si>
    <t>Отчет о поступлении и расходовании полученных средств за 2022год</t>
  </si>
  <si>
    <t xml:space="preserve">Среднее количество подопечных семей </t>
  </si>
  <si>
    <t>Количество детей в подопечных семьях</t>
  </si>
  <si>
    <t>Количество семей, получивших разовую помощь по обращениям, в т.ч. Беженцы</t>
  </si>
  <si>
    <t>Количество благополучателей гумсклад</t>
  </si>
  <si>
    <t>Итого количество благополучателей:</t>
  </si>
  <si>
    <t>чел</t>
  </si>
  <si>
    <t>Количество тн вещевой помощи (гумсклад)</t>
  </si>
  <si>
    <t>кг</t>
  </si>
  <si>
    <t>Количество раз оказанной помощи, в т.ч.</t>
  </si>
  <si>
    <t>Материальная помощь</t>
  </si>
  <si>
    <t>33 чел</t>
  </si>
  <si>
    <t>шт</t>
  </si>
  <si>
    <t>Капуста</t>
  </si>
  <si>
    <t>Кроватки, коляски и пр д/мебель</t>
  </si>
  <si>
    <t>25 шт</t>
  </si>
  <si>
    <t>Набор для новорожденного</t>
  </si>
  <si>
    <t>24 шт</t>
  </si>
  <si>
    <t>Канцтовары, наборы для творчества</t>
  </si>
  <si>
    <t>159 шт</t>
  </si>
  <si>
    <t>Продукты птания, детское питание, сладкие подарки</t>
  </si>
  <si>
    <t>468 шт</t>
  </si>
  <si>
    <t>Указанный отчет сформирован исходя из поступивших в 2022 году и израсходованных на благотворительные цели средств (произведена оплата продуктов, предметов первой необходимости и прочих товаров для нужд благотворительной программы).</t>
  </si>
  <si>
    <t>Всего за 2022г.оказана адресная помощь нуждающимся (в том числе из остатков неизрасходованных на начало года средств):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</si>
</sst>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.00;[Red]\-0.00"/>
    <numFmt numFmtId="166" formatCode="#,##0.00_ ;[Red]\-#,##0.00\ "/>
    <numFmt numFmtId="167" formatCode="0.00_ ;[Red]\-0.00\ "/>
    <numFmt numFmtId="168" formatCode="0;[Red]\-0"/>
    <numFmt numFmtId="169" formatCode="0.00000"/>
    <numFmt numFmtId="170" formatCode="0.0000"/>
    <numFmt numFmtId="171" formatCode="0.000"/>
    <numFmt numFmtId="172" formatCode="0.0"/>
    <numFmt numFmtId="173" formatCode="0.0;[Red]\-0.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_ ;[Red]\-0.0\ "/>
    <numFmt numFmtId="180" formatCode="#,##0.000;[Red]\-#,##0.000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u val="single"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2" xfId="0" applyNumberFormat="1" applyFont="1" applyFill="1" applyBorder="1" applyAlignment="1">
      <alignment horizontal="left" vertical="top" wrapText="1" indent="5"/>
    </xf>
    <xf numFmtId="0" fontId="1" fillId="33" borderId="13" xfId="0" applyNumberFormat="1" applyFont="1" applyFill="1" applyBorder="1" applyAlignment="1">
      <alignment horizontal="left" vertical="top" wrapText="1"/>
    </xf>
    <xf numFmtId="164" fontId="1" fillId="33" borderId="14" xfId="0" applyNumberFormat="1" applyFont="1" applyFill="1" applyBorder="1" applyAlignment="1">
      <alignment horizontal="right" vertical="top" wrapText="1"/>
    </xf>
    <xf numFmtId="164" fontId="1" fillId="0" borderId="1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1" fillId="0" borderId="16" xfId="0" applyNumberFormat="1" applyFont="1" applyFill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 vertical="top" wrapText="1" indent="2"/>
    </xf>
    <xf numFmtId="0" fontId="3" fillId="0" borderId="17" xfId="0" applyNumberFormat="1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2" fillId="0" borderId="17" xfId="0" applyNumberFormat="1" applyFont="1" applyBorder="1" applyAlignment="1">
      <alignment horizontal="left" vertical="top" wrapText="1" indent="2"/>
    </xf>
    <xf numFmtId="164" fontId="2" fillId="0" borderId="17" xfId="0" applyNumberFormat="1" applyFont="1" applyBorder="1" applyAlignment="1">
      <alignment horizontal="right" vertical="top" wrapText="1"/>
    </xf>
    <xf numFmtId="164" fontId="1" fillId="0" borderId="17" xfId="0" applyNumberFormat="1" applyFont="1" applyBorder="1" applyAlignment="1">
      <alignment horizontal="right" vertical="top" wrapText="1"/>
    </xf>
    <xf numFmtId="0" fontId="2" fillId="0" borderId="17" xfId="0" applyNumberFormat="1" applyFont="1" applyBorder="1" applyAlignment="1">
      <alignment horizontal="right" vertical="top" wrapText="1"/>
    </xf>
    <xf numFmtId="0" fontId="3" fillId="0" borderId="17" xfId="0" applyNumberFormat="1" applyFont="1" applyFill="1" applyBorder="1" applyAlignment="1">
      <alignment vertical="top" wrapText="1"/>
    </xf>
    <xf numFmtId="164" fontId="3" fillId="0" borderId="17" xfId="0" applyNumberFormat="1" applyFont="1" applyFill="1" applyBorder="1" applyAlignment="1">
      <alignment horizontal="right" vertical="top" wrapText="1"/>
    </xf>
    <xf numFmtId="0" fontId="2" fillId="0" borderId="17" xfId="0" applyNumberFormat="1" applyFont="1" applyFill="1" applyBorder="1" applyAlignment="1">
      <alignment vertical="top" wrapText="1"/>
    </xf>
    <xf numFmtId="164" fontId="2" fillId="0" borderId="17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 horizontal="left" vertical="top" wrapText="1" indent="1"/>
    </xf>
    <xf numFmtId="0" fontId="2" fillId="0" borderId="17" xfId="0" applyNumberFormat="1" applyFont="1" applyFill="1" applyBorder="1" applyAlignment="1">
      <alignment horizontal="left" vertical="top" wrapText="1" indent="5"/>
    </xf>
    <xf numFmtId="4" fontId="1" fillId="0" borderId="17" xfId="0" applyNumberFormat="1" applyFont="1" applyBorder="1" applyAlignment="1">
      <alignment horizontal="right" vertical="top" wrapText="1"/>
    </xf>
    <xf numFmtId="4" fontId="2" fillId="0" borderId="17" xfId="0" applyNumberFormat="1" applyFont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34" borderId="18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5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168" fontId="2" fillId="0" borderId="19" xfId="51" applyNumberFormat="1" applyFont="1" applyBorder="1" applyAlignment="1">
      <alignment horizontal="right" vertical="top" wrapText="1"/>
      <protection/>
    </xf>
    <xf numFmtId="165" fontId="2" fillId="0" borderId="19" xfId="51" applyNumberFormat="1" applyFont="1" applyBorder="1" applyAlignment="1">
      <alignment horizontal="right" vertical="top" wrapText="1"/>
      <protection/>
    </xf>
    <xf numFmtId="165" fontId="1" fillId="0" borderId="19" xfId="51" applyNumberFormat="1" applyFont="1" applyBorder="1" applyAlignment="1">
      <alignment horizontal="right" vertical="top" wrapText="1"/>
      <protection/>
    </xf>
    <xf numFmtId="168" fontId="2" fillId="0" borderId="19" xfId="52" applyNumberFormat="1" applyFont="1" applyBorder="1" applyAlignment="1">
      <alignment horizontal="right" vertical="top" wrapText="1"/>
      <protection/>
    </xf>
    <xf numFmtId="173" fontId="2" fillId="0" borderId="19" xfId="52" applyNumberFormat="1" applyFont="1" applyBorder="1" applyAlignment="1">
      <alignment horizontal="right" vertical="top" wrapText="1"/>
      <protection/>
    </xf>
    <xf numFmtId="165" fontId="2" fillId="0" borderId="19" xfId="52" applyNumberFormat="1" applyFont="1" applyBorder="1" applyAlignment="1">
      <alignment horizontal="right" vertical="top" wrapText="1"/>
      <protection/>
    </xf>
    <xf numFmtId="168" fontId="2" fillId="0" borderId="19" xfId="53" applyNumberFormat="1" applyFont="1" applyBorder="1" applyAlignment="1">
      <alignment horizontal="right" vertical="top" wrapText="1"/>
      <protection/>
    </xf>
    <xf numFmtId="165" fontId="2" fillId="0" borderId="19" xfId="53" applyNumberFormat="1" applyFont="1" applyBorder="1" applyAlignment="1">
      <alignment horizontal="right" vertical="top" wrapText="1"/>
      <protection/>
    </xf>
    <xf numFmtId="173" fontId="2" fillId="0" borderId="19" xfId="53" applyNumberFormat="1" applyFont="1" applyBorder="1" applyAlignment="1">
      <alignment horizontal="right" vertical="top" wrapText="1"/>
      <protection/>
    </xf>
    <xf numFmtId="173" fontId="1" fillId="0" borderId="19" xfId="53" applyNumberFormat="1" applyFont="1" applyBorder="1" applyAlignment="1">
      <alignment horizontal="right" vertical="top" wrapText="1"/>
      <protection/>
    </xf>
    <xf numFmtId="165" fontId="1" fillId="0" borderId="19" xfId="53" applyNumberFormat="1" applyFont="1" applyBorder="1" applyAlignment="1">
      <alignment horizontal="right" vertical="top" wrapText="1"/>
      <protection/>
    </xf>
    <xf numFmtId="168" fontId="2" fillId="0" borderId="19" xfId="54" applyNumberFormat="1" applyFont="1" applyBorder="1" applyAlignment="1">
      <alignment horizontal="right" vertical="top" wrapText="1"/>
      <protection/>
    </xf>
    <xf numFmtId="165" fontId="2" fillId="0" borderId="19" xfId="54" applyNumberFormat="1" applyFont="1" applyBorder="1" applyAlignment="1">
      <alignment horizontal="right" vertical="top" wrapText="1"/>
      <protection/>
    </xf>
    <xf numFmtId="173" fontId="2" fillId="0" borderId="19" xfId="54" applyNumberFormat="1" applyFont="1" applyBorder="1" applyAlignment="1">
      <alignment horizontal="right" vertical="top" wrapText="1"/>
      <protection/>
    </xf>
    <xf numFmtId="165" fontId="1" fillId="0" borderId="19" xfId="54" applyNumberFormat="1" applyFont="1" applyBorder="1" applyAlignment="1">
      <alignment horizontal="right" vertical="top" wrapText="1"/>
      <protection/>
    </xf>
    <xf numFmtId="168" fontId="1" fillId="0" borderId="19" xfId="54" applyNumberFormat="1" applyFont="1" applyBorder="1" applyAlignment="1">
      <alignment horizontal="right" vertical="top" wrapText="1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1_2022" xfId="51"/>
    <cellStyle name="Обычный_2_2022" xfId="52"/>
    <cellStyle name="Обычный_3_2022" xfId="53"/>
    <cellStyle name="Обычный_4_202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1"/>
  <sheetViews>
    <sheetView zoomScalePageLayoutView="0" workbookViewId="0" topLeftCell="A1">
      <selection activeCell="C5" sqref="C5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</cols>
  <sheetData>
    <row r="1" spans="2:3" ht="34.5" customHeight="1">
      <c r="B1" s="27" t="s">
        <v>25</v>
      </c>
      <c r="C1" s="28"/>
    </row>
    <row r="2" spans="2:3" ht="12" thickBot="1">
      <c r="B2" s="2"/>
      <c r="C2" s="3"/>
    </row>
    <row r="3" spans="2:3" ht="11.25">
      <c r="B3" s="29" t="s">
        <v>2</v>
      </c>
      <c r="C3" s="31" t="s">
        <v>3</v>
      </c>
    </row>
    <row r="4" spans="2:3" ht="12" thickBot="1">
      <c r="B4" s="30"/>
      <c r="C4" s="32"/>
    </row>
    <row r="5" spans="2:3" ht="20.25" customHeight="1">
      <c r="B5" s="9" t="s">
        <v>26</v>
      </c>
      <c r="C5" s="7">
        <v>192511.35999999964</v>
      </c>
    </row>
    <row r="6" spans="2:3" ht="33" customHeight="1">
      <c r="B6" s="11" t="s">
        <v>4</v>
      </c>
      <c r="C6" s="12">
        <f>C7+C8</f>
        <v>1542280</v>
      </c>
    </row>
    <row r="7" spans="2:3" ht="33" customHeight="1">
      <c r="B7" s="13" t="s">
        <v>28</v>
      </c>
      <c r="C7" s="34">
        <v>1046350</v>
      </c>
    </row>
    <row r="8" spans="2:3" ht="33" customHeight="1">
      <c r="B8" s="10" t="s">
        <v>14</v>
      </c>
      <c r="C8" s="15">
        <f>SUM(C9:C16)</f>
        <v>495930</v>
      </c>
    </row>
    <row r="9" spans="2:3" ht="15.75" customHeight="1">
      <c r="B9" s="13" t="s">
        <v>12</v>
      </c>
      <c r="C9" s="14">
        <v>0</v>
      </c>
    </row>
    <row r="10" spans="2:3" ht="15.75" customHeight="1">
      <c r="B10" s="13" t="s">
        <v>30</v>
      </c>
      <c r="C10" s="14">
        <v>29000</v>
      </c>
    </row>
    <row r="11" spans="2:3" ht="14.25" customHeight="1">
      <c r="B11" s="13" t="s">
        <v>0</v>
      </c>
      <c r="C11" s="34">
        <v>78200</v>
      </c>
    </row>
    <row r="12" spans="2:3" ht="14.25" customHeight="1">
      <c r="B12" s="13" t="s">
        <v>9</v>
      </c>
      <c r="C12" s="34">
        <v>27000</v>
      </c>
    </row>
    <row r="13" spans="2:3" ht="24" customHeight="1">
      <c r="B13" s="13" t="s">
        <v>29</v>
      </c>
      <c r="C13" s="34">
        <v>115100</v>
      </c>
    </row>
    <row r="14" spans="2:3" ht="15" customHeight="1">
      <c r="B14" s="13" t="s">
        <v>16</v>
      </c>
      <c r="C14" s="34">
        <v>44630</v>
      </c>
    </row>
    <row r="15" spans="2:3" ht="15" customHeight="1">
      <c r="B15" s="13" t="s">
        <v>13</v>
      </c>
      <c r="C15" s="34">
        <v>89500</v>
      </c>
    </row>
    <row r="16" spans="2:3" ht="15" customHeight="1">
      <c r="B16" s="13" t="s">
        <v>27</v>
      </c>
      <c r="C16" s="35">
        <v>112500</v>
      </c>
    </row>
    <row r="17" spans="2:3" ht="15" customHeight="1">
      <c r="B17" s="13"/>
      <c r="C17" s="16"/>
    </row>
    <row r="18" spans="2:3" s="8" customFormat="1" ht="30" customHeight="1">
      <c r="B18" s="17" t="s">
        <v>5</v>
      </c>
      <c r="C18" s="18">
        <f>C20+C21+C22+C23+C27+C28+C29</f>
        <v>638867.64</v>
      </c>
    </row>
    <row r="19" spans="1:3" ht="17.25" customHeight="1" outlineLevel="1">
      <c r="A19" s="1"/>
      <c r="B19" s="19" t="s">
        <v>6</v>
      </c>
      <c r="C19" s="20"/>
    </row>
    <row r="20" spans="1:3" ht="23.25" customHeight="1" outlineLevel="1">
      <c r="A20" s="1"/>
      <c r="B20" s="21" t="s">
        <v>31</v>
      </c>
      <c r="C20" s="24">
        <v>93042</v>
      </c>
    </row>
    <row r="21" spans="1:3" ht="23.25" customHeight="1" outlineLevel="1">
      <c r="A21" s="1"/>
      <c r="B21" s="21" t="s">
        <v>32</v>
      </c>
      <c r="C21" s="24">
        <v>130615.64</v>
      </c>
    </row>
    <row r="22" spans="1:3" ht="16.5" customHeight="1" outlineLevel="2">
      <c r="A22" s="1"/>
      <c r="B22" s="21" t="s">
        <v>15</v>
      </c>
      <c r="C22" s="24">
        <v>117230.3</v>
      </c>
    </row>
    <row r="23" spans="1:3" ht="39.75" customHeight="1" outlineLevel="2">
      <c r="A23" s="1"/>
      <c r="B23" s="21" t="s">
        <v>11</v>
      </c>
      <c r="C23" s="23">
        <v>152536.56</v>
      </c>
    </row>
    <row r="24" spans="1:3" ht="17.25" customHeight="1" outlineLevel="2">
      <c r="A24" s="1"/>
      <c r="B24" s="4" t="s">
        <v>19</v>
      </c>
      <c r="C24" s="24">
        <v>44630</v>
      </c>
    </row>
    <row r="25" spans="1:3" ht="15.75" customHeight="1" outlineLevel="2">
      <c r="A25" s="1"/>
      <c r="B25" s="4" t="s">
        <v>20</v>
      </c>
      <c r="C25" s="24">
        <v>17000</v>
      </c>
    </row>
    <row r="26" spans="1:3" ht="18.75" customHeight="1" outlineLevel="2">
      <c r="A26" s="1"/>
      <c r="B26" s="22" t="s">
        <v>18</v>
      </c>
      <c r="C26" s="24">
        <v>90906.56</v>
      </c>
    </row>
    <row r="27" spans="1:3" ht="18.75" customHeight="1" outlineLevel="2">
      <c r="A27" s="1"/>
      <c r="B27" s="21" t="s">
        <v>17</v>
      </c>
      <c r="C27" s="36">
        <v>2895.57</v>
      </c>
    </row>
    <row r="28" spans="1:3" ht="18.75" customHeight="1" outlineLevel="2">
      <c r="A28" s="1"/>
      <c r="B28" s="21" t="s">
        <v>10</v>
      </c>
      <c r="C28" s="23">
        <v>0</v>
      </c>
    </row>
    <row r="29" spans="1:3" ht="27" customHeight="1" outlineLevel="2">
      <c r="A29" s="1"/>
      <c r="B29" s="21" t="s">
        <v>7</v>
      </c>
      <c r="C29" s="23">
        <v>142547.57</v>
      </c>
    </row>
    <row r="30" spans="1:3" ht="18" customHeight="1" outlineLevel="2">
      <c r="A30" s="1"/>
      <c r="B30" s="22" t="s">
        <v>8</v>
      </c>
      <c r="C30" s="24">
        <v>110584</v>
      </c>
    </row>
    <row r="31" spans="2:3" ht="12.75" thickBot="1">
      <c r="B31" s="5" t="s">
        <v>24</v>
      </c>
      <c r="C31" s="6">
        <f>C5+C6-C18</f>
        <v>1095923.7199999997</v>
      </c>
    </row>
  </sheetData>
  <sheetProtection/>
  <mergeCells count="3">
    <mergeCell ref="B1:C1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4">
      <selection activeCell="C31" sqref="C31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</cols>
  <sheetData>
    <row r="1" spans="2:3" ht="34.5" customHeight="1">
      <c r="B1" s="27" t="s">
        <v>33</v>
      </c>
      <c r="C1" s="28"/>
    </row>
    <row r="2" spans="2:3" ht="12" thickBot="1">
      <c r="B2" s="2"/>
      <c r="C2" s="3"/>
    </row>
    <row r="3" spans="2:3" ht="11.25">
      <c r="B3" s="29" t="s">
        <v>2</v>
      </c>
      <c r="C3" s="31" t="s">
        <v>3</v>
      </c>
    </row>
    <row r="4" spans="2:3" ht="12" thickBot="1">
      <c r="B4" s="30"/>
      <c r="C4" s="32"/>
    </row>
    <row r="5" spans="2:3" ht="20.25" customHeight="1">
      <c r="B5" s="9" t="s">
        <v>34</v>
      </c>
      <c r="C5" s="7">
        <v>1095923.7199999997</v>
      </c>
    </row>
    <row r="6" spans="2:3" ht="33" customHeight="1">
      <c r="B6" s="11" t="s">
        <v>4</v>
      </c>
      <c r="C6" s="12">
        <f>C7+C8</f>
        <v>450685</v>
      </c>
    </row>
    <row r="7" spans="2:3" ht="33" customHeight="1">
      <c r="B7" s="13" t="s">
        <v>28</v>
      </c>
      <c r="C7" s="34">
        <v>0</v>
      </c>
    </row>
    <row r="8" spans="2:3" ht="33" customHeight="1">
      <c r="B8" s="10" t="s">
        <v>14</v>
      </c>
      <c r="C8" s="15">
        <f>SUM(C9:C16)</f>
        <v>450685</v>
      </c>
    </row>
    <row r="9" spans="2:3" ht="15.75" customHeight="1">
      <c r="B9" s="13" t="s">
        <v>12</v>
      </c>
      <c r="C9" s="14">
        <v>0</v>
      </c>
    </row>
    <row r="10" spans="2:3" ht="15.75" customHeight="1">
      <c r="B10" s="13" t="s">
        <v>30</v>
      </c>
      <c r="C10" s="37">
        <v>80000</v>
      </c>
    </row>
    <row r="11" spans="2:3" ht="14.25" customHeight="1">
      <c r="B11" s="13" t="s">
        <v>0</v>
      </c>
      <c r="C11" s="37">
        <v>76784</v>
      </c>
    </row>
    <row r="12" spans="2:3" ht="14.25" customHeight="1">
      <c r="B12" s="13" t="s">
        <v>9</v>
      </c>
      <c r="C12" s="34"/>
    </row>
    <row r="13" spans="2:3" ht="24" customHeight="1">
      <c r="B13" s="13" t="s">
        <v>29</v>
      </c>
      <c r="C13" s="37">
        <v>205901</v>
      </c>
    </row>
    <row r="14" spans="2:3" ht="15" customHeight="1">
      <c r="B14" s="13" t="s">
        <v>16</v>
      </c>
      <c r="C14" s="37">
        <v>7000</v>
      </c>
    </row>
    <row r="15" spans="2:3" ht="15" customHeight="1">
      <c r="B15" s="13" t="s">
        <v>13</v>
      </c>
      <c r="C15" s="37">
        <v>80000</v>
      </c>
    </row>
    <row r="16" spans="2:3" ht="15" customHeight="1">
      <c r="B16" s="13" t="s">
        <v>27</v>
      </c>
      <c r="C16" s="37">
        <v>1000</v>
      </c>
    </row>
    <row r="17" spans="2:3" ht="15" customHeight="1">
      <c r="B17" s="13"/>
      <c r="C17" s="16"/>
    </row>
    <row r="18" spans="2:3" s="8" customFormat="1" ht="30" customHeight="1">
      <c r="B18" s="17" t="s">
        <v>5</v>
      </c>
      <c r="C18" s="18">
        <f>C20+C21+C22+C23+C27+C28+C29</f>
        <v>932546.3</v>
      </c>
    </row>
    <row r="19" spans="1:3" ht="17.25" customHeight="1" outlineLevel="1">
      <c r="A19" s="1"/>
      <c r="B19" s="19" t="s">
        <v>6</v>
      </c>
      <c r="C19" s="20"/>
    </row>
    <row r="20" spans="1:3" ht="23.25" customHeight="1" outlineLevel="1">
      <c r="A20" s="1"/>
      <c r="B20" s="21" t="s">
        <v>31</v>
      </c>
      <c r="C20" s="38">
        <v>554991.5</v>
      </c>
    </row>
    <row r="21" spans="1:3" ht="23.25" customHeight="1" outlineLevel="1">
      <c r="A21" s="1"/>
      <c r="B21" s="21" t="s">
        <v>32</v>
      </c>
      <c r="C21" s="37">
        <v>18884</v>
      </c>
    </row>
    <row r="22" spans="1:3" ht="16.5" customHeight="1" outlineLevel="2">
      <c r="A22" s="1"/>
      <c r="B22" s="21" t="s">
        <v>15</v>
      </c>
      <c r="C22" s="38">
        <v>51804.8</v>
      </c>
    </row>
    <row r="23" spans="1:3" ht="39.75" customHeight="1" outlineLevel="2">
      <c r="A23" s="1"/>
      <c r="B23" s="21" t="s">
        <v>11</v>
      </c>
      <c r="C23" s="23">
        <f>SUM(C24:C26)</f>
        <v>157559.02000000002</v>
      </c>
    </row>
    <row r="24" spans="1:3" ht="17.25" customHeight="1" outlineLevel="2">
      <c r="A24" s="1"/>
      <c r="B24" s="4" t="s">
        <v>19</v>
      </c>
      <c r="C24" s="37">
        <v>6500</v>
      </c>
    </row>
    <row r="25" spans="1:3" ht="15.75" customHeight="1" outlineLevel="2">
      <c r="A25" s="1"/>
      <c r="B25" s="4" t="s">
        <v>20</v>
      </c>
      <c r="C25" s="24">
        <v>36000</v>
      </c>
    </row>
    <row r="26" spans="1:3" ht="18.75" customHeight="1" outlineLevel="2">
      <c r="A26" s="1"/>
      <c r="B26" s="22" t="s">
        <v>18</v>
      </c>
      <c r="C26" s="24">
        <v>115059.02</v>
      </c>
    </row>
    <row r="27" spans="1:3" ht="18.75" customHeight="1" outlineLevel="2">
      <c r="A27" s="1"/>
      <c r="B27" s="21" t="s">
        <v>17</v>
      </c>
      <c r="C27" s="39">
        <v>19444.33</v>
      </c>
    </row>
    <row r="28" spans="1:3" ht="18.75" customHeight="1" outlineLevel="2">
      <c r="A28" s="1"/>
      <c r="B28" s="21" t="s">
        <v>10</v>
      </c>
      <c r="C28" s="23">
        <v>0</v>
      </c>
    </row>
    <row r="29" spans="1:3" ht="27" customHeight="1" outlineLevel="2">
      <c r="A29" s="1"/>
      <c r="B29" s="21" t="s">
        <v>7</v>
      </c>
      <c r="C29" s="39">
        <v>129862.65</v>
      </c>
    </row>
    <row r="30" spans="1:3" ht="18" customHeight="1" outlineLevel="2">
      <c r="A30" s="1"/>
      <c r="B30" s="22" t="s">
        <v>8</v>
      </c>
      <c r="C30" s="38">
        <v>92943.2</v>
      </c>
    </row>
    <row r="31" spans="2:3" ht="12.75" thickBot="1">
      <c r="B31" s="5" t="s">
        <v>35</v>
      </c>
      <c r="C31" s="6">
        <f>C5+C6-C18</f>
        <v>614062.4199999997</v>
      </c>
    </row>
  </sheetData>
  <sheetProtection/>
  <mergeCells count="3">
    <mergeCell ref="B1:C1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0">
      <selection activeCell="C34" sqref="C34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</cols>
  <sheetData>
    <row r="1" spans="2:3" ht="34.5" customHeight="1">
      <c r="B1" s="27" t="s">
        <v>36</v>
      </c>
      <c r="C1" s="28"/>
    </row>
    <row r="2" spans="2:3" ht="12" thickBot="1">
      <c r="B2" s="2"/>
      <c r="C2" s="3"/>
    </row>
    <row r="3" spans="2:3" ht="11.25">
      <c r="B3" s="29" t="s">
        <v>2</v>
      </c>
      <c r="C3" s="31" t="s">
        <v>3</v>
      </c>
    </row>
    <row r="4" spans="2:3" ht="12" thickBot="1">
      <c r="B4" s="30"/>
      <c r="C4" s="32"/>
    </row>
    <row r="5" spans="2:3" ht="20.25" customHeight="1">
      <c r="B5" s="9" t="s">
        <v>37</v>
      </c>
      <c r="C5" s="7">
        <v>614062.4199999997</v>
      </c>
    </row>
    <row r="6" spans="2:3" ht="33" customHeight="1">
      <c r="B6" s="11" t="s">
        <v>4</v>
      </c>
      <c r="C6" s="12">
        <f>C7+C9+C8</f>
        <v>812531.24</v>
      </c>
    </row>
    <row r="7" spans="2:3" ht="33" customHeight="1">
      <c r="B7" s="13" t="s">
        <v>28</v>
      </c>
      <c r="C7" s="34">
        <v>0</v>
      </c>
    </row>
    <row r="8" spans="2:3" ht="29.25" customHeight="1">
      <c r="B8" s="13" t="s">
        <v>39</v>
      </c>
      <c r="C8" s="40">
        <v>499200</v>
      </c>
    </row>
    <row r="9" spans="2:3" ht="33" customHeight="1">
      <c r="B9" s="10" t="s">
        <v>14</v>
      </c>
      <c r="C9" s="15">
        <f>SUM(C10:C18)</f>
        <v>313331.24</v>
      </c>
    </row>
    <row r="10" spans="2:3" ht="15.75" customHeight="1">
      <c r="B10" s="13" t="s">
        <v>12</v>
      </c>
      <c r="C10" s="41">
        <v>1597.24</v>
      </c>
    </row>
    <row r="11" spans="2:3" ht="15.75" customHeight="1">
      <c r="B11" s="13" t="s">
        <v>30</v>
      </c>
      <c r="C11" s="40">
        <v>60000</v>
      </c>
    </row>
    <row r="12" spans="2:3" ht="14.25" customHeight="1">
      <c r="B12" s="13" t="s">
        <v>0</v>
      </c>
      <c r="C12" s="40">
        <v>57800</v>
      </c>
    </row>
    <row r="13" spans="2:3" ht="14.25" customHeight="1">
      <c r="B13" s="13" t="s">
        <v>9</v>
      </c>
      <c r="C13" s="34">
        <v>0</v>
      </c>
    </row>
    <row r="14" spans="2:3" ht="24" customHeight="1">
      <c r="B14" s="13" t="s">
        <v>29</v>
      </c>
      <c r="C14" s="40">
        <v>85750</v>
      </c>
    </row>
    <row r="15" spans="2:3" ht="15" customHeight="1">
      <c r="B15" s="13" t="s">
        <v>16</v>
      </c>
      <c r="C15" s="37">
        <v>0</v>
      </c>
    </row>
    <row r="16" spans="2:3" ht="15" customHeight="1">
      <c r="B16" s="13" t="s">
        <v>13</v>
      </c>
      <c r="C16" s="40">
        <v>101000</v>
      </c>
    </row>
    <row r="17" spans="2:3" ht="15" customHeight="1">
      <c r="B17" s="13" t="s">
        <v>27</v>
      </c>
      <c r="C17" s="37">
        <v>0</v>
      </c>
    </row>
    <row r="18" spans="2:3" ht="15" customHeight="1">
      <c r="B18" s="13" t="s">
        <v>1</v>
      </c>
      <c r="C18" s="40">
        <v>7184</v>
      </c>
    </row>
    <row r="19" spans="2:3" s="8" customFormat="1" ht="30" customHeight="1">
      <c r="B19" s="17" t="s">
        <v>5</v>
      </c>
      <c r="C19" s="18">
        <f>C21+C22+C25+C26+C30+C31+C32+C23</f>
        <v>977652.67</v>
      </c>
    </row>
    <row r="20" spans="1:3" ht="17.25" customHeight="1" outlineLevel="1">
      <c r="A20" s="1"/>
      <c r="B20" s="19" t="s">
        <v>6</v>
      </c>
      <c r="C20" s="20"/>
    </row>
    <row r="21" spans="1:3" ht="23.25" customHeight="1" outlineLevel="1">
      <c r="A21" s="1"/>
      <c r="B21" s="21" t="s">
        <v>31</v>
      </c>
      <c r="C21" s="40">
        <v>259596</v>
      </c>
    </row>
    <row r="22" spans="1:3" ht="23.25" customHeight="1" outlineLevel="1">
      <c r="A22" s="1"/>
      <c r="B22" s="21" t="s">
        <v>32</v>
      </c>
      <c r="C22" s="37">
        <v>0</v>
      </c>
    </row>
    <row r="23" spans="1:3" ht="27" customHeight="1" outlineLevel="1">
      <c r="A23" s="1"/>
      <c r="B23" s="21" t="s">
        <v>41</v>
      </c>
      <c r="C23" s="43">
        <v>336829.6</v>
      </c>
    </row>
    <row r="24" spans="1:3" ht="18" customHeight="1" outlineLevel="1">
      <c r="A24" s="1"/>
      <c r="B24" s="4" t="s">
        <v>40</v>
      </c>
      <c r="C24" s="42">
        <v>321949.6</v>
      </c>
    </row>
    <row r="25" spans="1:3" ht="16.5" customHeight="1" outlineLevel="2">
      <c r="A25" s="1"/>
      <c r="B25" s="21" t="s">
        <v>15</v>
      </c>
      <c r="C25" s="44">
        <v>110296.38</v>
      </c>
    </row>
    <row r="26" spans="1:3" ht="39.75" customHeight="1" outlineLevel="2">
      <c r="A26" s="1"/>
      <c r="B26" s="21" t="s">
        <v>11</v>
      </c>
      <c r="C26" s="23">
        <f>SUM(C27:C29)</f>
        <v>143297.01</v>
      </c>
    </row>
    <row r="27" spans="1:3" ht="17.25" customHeight="1" outlineLevel="2">
      <c r="A27" s="1"/>
      <c r="B27" s="4" t="s">
        <v>19</v>
      </c>
      <c r="C27" s="40">
        <v>0</v>
      </c>
    </row>
    <row r="28" spans="1:3" ht="15.75" customHeight="1" outlineLevel="2">
      <c r="A28" s="1"/>
      <c r="B28" s="4" t="s">
        <v>20</v>
      </c>
      <c r="C28" s="24">
        <v>29200</v>
      </c>
    </row>
    <row r="29" spans="1:3" ht="18.75" customHeight="1" outlineLevel="2">
      <c r="A29" s="1"/>
      <c r="B29" s="22" t="s">
        <v>18</v>
      </c>
      <c r="C29" s="24">
        <v>114097.01</v>
      </c>
    </row>
    <row r="30" spans="1:3" ht="18.75" customHeight="1" outlineLevel="2">
      <c r="A30" s="1"/>
      <c r="B30" s="21" t="s">
        <v>17</v>
      </c>
      <c r="C30" s="44">
        <v>25432.42</v>
      </c>
    </row>
    <row r="31" spans="1:3" ht="18.75" customHeight="1" outlineLevel="2">
      <c r="A31" s="1"/>
      <c r="B31" s="21" t="s">
        <v>10</v>
      </c>
      <c r="C31" s="23">
        <v>0</v>
      </c>
    </row>
    <row r="32" spans="1:3" ht="27" customHeight="1" outlineLevel="2">
      <c r="A32" s="1"/>
      <c r="B32" s="21" t="s">
        <v>7</v>
      </c>
      <c r="C32" s="44">
        <v>102201.26</v>
      </c>
    </row>
    <row r="33" spans="1:3" ht="18" customHeight="1" outlineLevel="2">
      <c r="A33" s="1"/>
      <c r="B33" s="22" t="s">
        <v>8</v>
      </c>
      <c r="C33" s="42">
        <v>60033.2</v>
      </c>
    </row>
    <row r="34" spans="2:3" ht="12.75" thickBot="1">
      <c r="B34" s="5" t="s">
        <v>38</v>
      </c>
      <c r="C34" s="6">
        <f>C5+C6-C19</f>
        <v>448940.98999999964</v>
      </c>
    </row>
  </sheetData>
  <sheetProtection/>
  <mergeCells count="3">
    <mergeCell ref="B1:C1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7">
      <selection activeCell="C36" sqref="C36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</cols>
  <sheetData>
    <row r="1" spans="2:3" ht="34.5" customHeight="1">
      <c r="B1" s="27" t="s">
        <v>42</v>
      </c>
      <c r="C1" s="28"/>
    </row>
    <row r="2" spans="2:3" ht="12" thickBot="1">
      <c r="B2" s="2"/>
      <c r="C2" s="3"/>
    </row>
    <row r="3" spans="2:3" ht="11.25">
      <c r="B3" s="29" t="s">
        <v>2</v>
      </c>
      <c r="C3" s="31" t="s">
        <v>3</v>
      </c>
    </row>
    <row r="4" spans="2:3" ht="12" thickBot="1">
      <c r="B4" s="30"/>
      <c r="C4" s="32"/>
    </row>
    <row r="5" spans="2:3" ht="20.25" customHeight="1">
      <c r="B5" s="9" t="s">
        <v>43</v>
      </c>
      <c r="C5" s="7">
        <v>448940.98999999964</v>
      </c>
    </row>
    <row r="6" spans="2:3" ht="33" customHeight="1">
      <c r="B6" s="11" t="s">
        <v>4</v>
      </c>
      <c r="C6" s="12">
        <f>C7+C9+C8</f>
        <v>1099573.68</v>
      </c>
    </row>
    <row r="7" spans="2:3" ht="33" customHeight="1">
      <c r="B7" s="13" t="s">
        <v>28</v>
      </c>
      <c r="C7" s="45">
        <v>491480</v>
      </c>
    </row>
    <row r="8" spans="2:3" ht="29.25" customHeight="1">
      <c r="B8" s="13" t="s">
        <v>39</v>
      </c>
      <c r="C8" s="40">
        <v>0</v>
      </c>
    </row>
    <row r="9" spans="2:3" ht="33" customHeight="1">
      <c r="B9" s="10" t="s">
        <v>14</v>
      </c>
      <c r="C9" s="15">
        <f>SUM(C10:C18)</f>
        <v>608093.6799999999</v>
      </c>
    </row>
    <row r="10" spans="2:3" ht="15.75" customHeight="1">
      <c r="B10" s="13" t="s">
        <v>12</v>
      </c>
      <c r="C10" s="41">
        <v>0</v>
      </c>
    </row>
    <row r="11" spans="2:3" ht="15.75" customHeight="1">
      <c r="B11" s="13" t="s">
        <v>30</v>
      </c>
      <c r="C11" s="45">
        <v>40000</v>
      </c>
    </row>
    <row r="12" spans="2:3" ht="14.25" customHeight="1">
      <c r="B12" s="13" t="s">
        <v>0</v>
      </c>
      <c r="C12" s="45">
        <v>156700</v>
      </c>
    </row>
    <row r="13" spans="2:3" ht="14.25" customHeight="1">
      <c r="B13" s="13" t="s">
        <v>9</v>
      </c>
      <c r="C13" s="45">
        <v>108000</v>
      </c>
    </row>
    <row r="14" spans="2:3" ht="24" customHeight="1">
      <c r="B14" s="13" t="s">
        <v>29</v>
      </c>
      <c r="C14" s="41">
        <v>203443.68</v>
      </c>
    </row>
    <row r="15" spans="2:3" ht="15" customHeight="1">
      <c r="B15" s="13" t="s">
        <v>16</v>
      </c>
      <c r="C15" s="37">
        <v>0</v>
      </c>
    </row>
    <row r="16" spans="2:3" ht="15" customHeight="1">
      <c r="B16" s="13" t="s">
        <v>13</v>
      </c>
      <c r="C16" s="45">
        <v>57500</v>
      </c>
    </row>
    <row r="17" spans="2:3" ht="15" customHeight="1">
      <c r="B17" s="13" t="s">
        <v>27</v>
      </c>
      <c r="C17" s="37">
        <v>0</v>
      </c>
    </row>
    <row r="18" spans="2:3" ht="15" customHeight="1">
      <c r="B18" s="13" t="s">
        <v>1</v>
      </c>
      <c r="C18" s="45">
        <v>42450</v>
      </c>
    </row>
    <row r="19" spans="2:3" s="8" customFormat="1" ht="30" customHeight="1">
      <c r="B19" s="17" t="s">
        <v>5</v>
      </c>
      <c r="C19" s="18">
        <f>C21+C22+C25+C26+C30+C31+C32+C23</f>
        <v>645069.68</v>
      </c>
    </row>
    <row r="20" spans="1:3" ht="17.25" customHeight="1" outlineLevel="1">
      <c r="A20" s="1"/>
      <c r="B20" s="19" t="s">
        <v>6</v>
      </c>
      <c r="C20" s="20"/>
    </row>
    <row r="21" spans="1:3" ht="23.25" customHeight="1" outlineLevel="1">
      <c r="A21" s="1"/>
      <c r="B21" s="21" t="s">
        <v>31</v>
      </c>
      <c r="C21" s="45">
        <v>163080</v>
      </c>
    </row>
    <row r="22" spans="1:3" ht="23.25" customHeight="1" outlineLevel="1">
      <c r="A22" s="1"/>
      <c r="B22" s="21" t="s">
        <v>32</v>
      </c>
      <c r="C22" s="37">
        <v>0</v>
      </c>
    </row>
    <row r="23" spans="1:3" ht="27" customHeight="1" outlineLevel="1">
      <c r="A23" s="1"/>
      <c r="B23" s="21" t="s">
        <v>41</v>
      </c>
      <c r="C23" s="45">
        <v>44640</v>
      </c>
    </row>
    <row r="24" spans="1:3" ht="18" customHeight="1" outlineLevel="1">
      <c r="A24" s="1"/>
      <c r="B24" s="4" t="s">
        <v>40</v>
      </c>
      <c r="C24" s="42">
        <v>0</v>
      </c>
    </row>
    <row r="25" spans="1:3" ht="16.5" customHeight="1" outlineLevel="2">
      <c r="A25" s="1"/>
      <c r="B25" s="21" t="s">
        <v>15</v>
      </c>
      <c r="C25" s="45">
        <v>40020</v>
      </c>
    </row>
    <row r="26" spans="1:3" ht="39.75" customHeight="1" outlineLevel="2">
      <c r="A26" s="1"/>
      <c r="B26" s="21" t="s">
        <v>11</v>
      </c>
      <c r="C26" s="23">
        <f>SUM(C27:C29)</f>
        <v>301253.94</v>
      </c>
    </row>
    <row r="27" spans="1:3" ht="17.25" customHeight="1" outlineLevel="2">
      <c r="A27" s="1"/>
      <c r="B27" s="4" t="s">
        <v>19</v>
      </c>
      <c r="C27" s="40">
        <v>0</v>
      </c>
    </row>
    <row r="28" spans="1:3" ht="15.75" customHeight="1" outlineLevel="2">
      <c r="A28" s="1"/>
      <c r="B28" s="4" t="s">
        <v>20</v>
      </c>
      <c r="C28" s="24">
        <v>136000</v>
      </c>
    </row>
    <row r="29" spans="1:3" ht="18.75" customHeight="1" outlineLevel="2">
      <c r="A29" s="1"/>
      <c r="B29" s="22" t="s">
        <v>18</v>
      </c>
      <c r="C29" s="46">
        <v>165253.94</v>
      </c>
    </row>
    <row r="30" spans="1:3" ht="18.75" customHeight="1" outlineLevel="2">
      <c r="A30" s="1"/>
      <c r="B30" s="21" t="s">
        <v>17</v>
      </c>
      <c r="C30" s="48">
        <v>31373.49</v>
      </c>
    </row>
    <row r="31" spans="1:3" ht="18.75" customHeight="1" outlineLevel="2">
      <c r="A31" s="1"/>
      <c r="B31" s="21" t="s">
        <v>10</v>
      </c>
      <c r="C31" s="49">
        <v>2370</v>
      </c>
    </row>
    <row r="32" spans="1:3" ht="27" customHeight="1" outlineLevel="2">
      <c r="A32" s="1"/>
      <c r="B32" s="21" t="s">
        <v>7</v>
      </c>
      <c r="C32" s="48">
        <v>62332.25</v>
      </c>
    </row>
    <row r="33" spans="1:3" ht="18" customHeight="1" outlineLevel="2">
      <c r="A33" s="1"/>
      <c r="B33" s="22" t="s">
        <v>8</v>
      </c>
      <c r="C33" s="47">
        <v>30273.2</v>
      </c>
    </row>
    <row r="34" spans="2:3" ht="12.75" thickBot="1">
      <c r="B34" s="5" t="s">
        <v>44</v>
      </c>
      <c r="C34" s="6">
        <f>C5+C6-C19</f>
        <v>903444.9899999994</v>
      </c>
    </row>
  </sheetData>
  <sheetProtection/>
  <mergeCells count="3">
    <mergeCell ref="B1:C1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22">
      <selection activeCell="B53" sqref="B53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</cols>
  <sheetData>
    <row r="1" spans="2:3" ht="34.5" customHeight="1">
      <c r="B1" s="27" t="s">
        <v>45</v>
      </c>
      <c r="C1" s="28"/>
    </row>
    <row r="2" spans="2:3" ht="12" thickBot="1">
      <c r="B2" s="2"/>
      <c r="C2" s="3"/>
    </row>
    <row r="3" spans="2:3" ht="11.25">
      <c r="B3" s="29" t="s">
        <v>2</v>
      </c>
      <c r="C3" s="31" t="s">
        <v>3</v>
      </c>
    </row>
    <row r="4" spans="2:3" ht="12" thickBot="1">
      <c r="B4" s="30"/>
      <c r="C4" s="32"/>
    </row>
    <row r="5" spans="2:3" ht="20.25" customHeight="1">
      <c r="B5" s="9" t="s">
        <v>26</v>
      </c>
      <c r="C5" s="7">
        <v>192511.35999999964</v>
      </c>
    </row>
    <row r="6" spans="2:3" ht="33" customHeight="1">
      <c r="B6" s="11" t="s">
        <v>4</v>
      </c>
      <c r="C6" s="12">
        <f>C7+C9+C8</f>
        <v>3905069.92</v>
      </c>
    </row>
    <row r="7" spans="2:3" ht="33" customHeight="1">
      <c r="B7" s="13" t="s">
        <v>28</v>
      </c>
      <c r="C7" s="45">
        <f>1_2022!C7+2_2022!C7+3_2022!C7+4_2022!C7</f>
        <v>1537830</v>
      </c>
    </row>
    <row r="8" spans="2:3" ht="29.25" customHeight="1">
      <c r="B8" s="13" t="s">
        <v>39</v>
      </c>
      <c r="C8" s="40">
        <f>3_2022!C8+4_2022!C8</f>
        <v>499200</v>
      </c>
    </row>
    <row r="9" spans="2:3" ht="33" customHeight="1">
      <c r="B9" s="10" t="s">
        <v>14</v>
      </c>
      <c r="C9" s="15">
        <f>SUM(C10:C18)</f>
        <v>1868039.92</v>
      </c>
    </row>
    <row r="10" spans="2:3" ht="15.75" customHeight="1">
      <c r="B10" s="13" t="s">
        <v>12</v>
      </c>
      <c r="C10" s="41">
        <f>1_2022!C9+2_2022!C9+3_2022!C10+4_2022!C10</f>
        <v>1597.24</v>
      </c>
    </row>
    <row r="11" spans="2:3" ht="15.75" customHeight="1">
      <c r="B11" s="13" t="s">
        <v>30</v>
      </c>
      <c r="C11" s="41">
        <f>1_2022!C10+2_2022!C10+3_2022!C11+4_2022!C11</f>
        <v>209000</v>
      </c>
    </row>
    <row r="12" spans="2:3" ht="14.25" customHeight="1">
      <c r="B12" s="13" t="s">
        <v>0</v>
      </c>
      <c r="C12" s="41">
        <f>1_2022!C11+2_2022!C11+3_2022!C12+4_2022!C12</f>
        <v>369484</v>
      </c>
    </row>
    <row r="13" spans="2:3" ht="14.25" customHeight="1">
      <c r="B13" s="13" t="s">
        <v>9</v>
      </c>
      <c r="C13" s="41">
        <f>1_2022!C12+2_2022!C12+3_2022!C13+4_2022!C13</f>
        <v>135000</v>
      </c>
    </row>
    <row r="14" spans="2:3" ht="24" customHeight="1">
      <c r="B14" s="13" t="s">
        <v>29</v>
      </c>
      <c r="C14" s="41">
        <f>1_2022!C13+2_2022!C13+3_2022!C14+4_2022!C14</f>
        <v>610194.6799999999</v>
      </c>
    </row>
    <row r="15" spans="2:3" ht="15" customHeight="1">
      <c r="B15" s="13" t="s">
        <v>16</v>
      </c>
      <c r="C15" s="41">
        <f>1_2022!C14+2_2022!C14+3_2022!C15+4_2022!C15</f>
        <v>51630</v>
      </c>
    </row>
    <row r="16" spans="2:3" ht="15" customHeight="1">
      <c r="B16" s="13" t="s">
        <v>13</v>
      </c>
      <c r="C16" s="41">
        <f>1_2022!C15+2_2022!C15+3_2022!C16+4_2022!C16</f>
        <v>328000</v>
      </c>
    </row>
    <row r="17" spans="2:3" ht="15" customHeight="1">
      <c r="B17" s="13" t="s">
        <v>27</v>
      </c>
      <c r="C17" s="41">
        <f>1_2022!C16+2_2022!C16+3_2022!C17+4_2022!C17</f>
        <v>113500</v>
      </c>
    </row>
    <row r="18" spans="2:3" ht="15" customHeight="1">
      <c r="B18" s="13" t="s">
        <v>1</v>
      </c>
      <c r="C18" s="41">
        <f>1_2022!C17+2_2022!C17+3_2022!C18+4_2022!C18</f>
        <v>49634</v>
      </c>
    </row>
    <row r="19" spans="2:3" s="8" customFormat="1" ht="30" customHeight="1">
      <c r="B19" s="17" t="s">
        <v>5</v>
      </c>
      <c r="C19" s="18">
        <f>C21+C22+C25+C26+C30+C31+C32+C23</f>
        <v>3194136.2900000005</v>
      </c>
    </row>
    <row r="20" spans="1:3" ht="17.25" customHeight="1" outlineLevel="1">
      <c r="A20" s="1"/>
      <c r="B20" s="19" t="s">
        <v>6</v>
      </c>
      <c r="C20" s="20"/>
    </row>
    <row r="21" spans="1:3" ht="23.25" customHeight="1" outlineLevel="1">
      <c r="A21" s="1"/>
      <c r="B21" s="21" t="s">
        <v>31</v>
      </c>
      <c r="C21" s="45">
        <f>1_2022!C20+2_2022!C20+3_2022!C21+4_2022!C21</f>
        <v>1070709.5</v>
      </c>
    </row>
    <row r="22" spans="1:3" ht="23.25" customHeight="1" outlineLevel="1">
      <c r="A22" s="1"/>
      <c r="B22" s="21" t="s">
        <v>32</v>
      </c>
      <c r="C22" s="45">
        <f>1_2022!C21+2_2022!C21+3_2022!C22+4_2022!C22</f>
        <v>149499.64</v>
      </c>
    </row>
    <row r="23" spans="1:3" ht="27" customHeight="1" outlineLevel="1">
      <c r="A23" s="1"/>
      <c r="B23" s="21" t="s">
        <v>41</v>
      </c>
      <c r="C23" s="45">
        <f>3_2022!C23+4_2022!C23</f>
        <v>381469.6</v>
      </c>
    </row>
    <row r="24" spans="1:3" ht="18" customHeight="1" outlineLevel="1">
      <c r="A24" s="1"/>
      <c r="B24" s="4" t="s">
        <v>40</v>
      </c>
      <c r="C24" s="42">
        <f>3_2022!C24</f>
        <v>321949.6</v>
      </c>
    </row>
    <row r="25" spans="1:3" ht="16.5" customHeight="1" outlineLevel="2">
      <c r="A25" s="1"/>
      <c r="B25" s="21" t="s">
        <v>15</v>
      </c>
      <c r="C25" s="49">
        <f>1_2022!C22+2_2022!C22+3_2022!C25+4_2022!C25</f>
        <v>319351.48</v>
      </c>
    </row>
    <row r="26" spans="1:3" ht="39.75" customHeight="1" outlineLevel="2">
      <c r="A26" s="1"/>
      <c r="B26" s="21" t="s">
        <v>11</v>
      </c>
      <c r="C26" s="23">
        <f>SUM(C27:C29)</f>
        <v>754646.53</v>
      </c>
    </row>
    <row r="27" spans="1:3" ht="17.25" customHeight="1" outlineLevel="2">
      <c r="A27" s="1"/>
      <c r="B27" s="4" t="s">
        <v>19</v>
      </c>
      <c r="C27" s="40">
        <f>1_2022!C24+2_2022!C24+3_2022!C27+4_2022!C27</f>
        <v>51130</v>
      </c>
    </row>
    <row r="28" spans="1:3" ht="15.75" customHeight="1" outlineLevel="2">
      <c r="A28" s="1"/>
      <c r="B28" s="4" t="s">
        <v>20</v>
      </c>
      <c r="C28" s="40">
        <f>1_2022!C25+2_2022!C25+3_2022!C28+4_2022!C28</f>
        <v>218200</v>
      </c>
    </row>
    <row r="29" spans="1:3" ht="18.75" customHeight="1" outlineLevel="2">
      <c r="A29" s="1"/>
      <c r="B29" s="22" t="s">
        <v>18</v>
      </c>
      <c r="C29" s="40">
        <f>1_2022!C26+2_2022!C26+3_2022!C29+4_2022!C29</f>
        <v>485316.53</v>
      </c>
    </row>
    <row r="30" spans="1:3" ht="18.75" customHeight="1" outlineLevel="2">
      <c r="A30" s="1"/>
      <c r="B30" s="21" t="s">
        <v>17</v>
      </c>
      <c r="C30" s="48">
        <f>1_2022!C27+2_2022!C27+3_2022!C30+4_2022!C30</f>
        <v>79145.81</v>
      </c>
    </row>
    <row r="31" spans="1:3" ht="18.75" customHeight="1" outlineLevel="2">
      <c r="A31" s="1"/>
      <c r="B31" s="21" t="s">
        <v>10</v>
      </c>
      <c r="C31" s="48">
        <f>1_2022!C28+2_2022!C28+3_2022!C31+4_2022!C31</f>
        <v>2370</v>
      </c>
    </row>
    <row r="32" spans="1:3" ht="27" customHeight="1" outlineLevel="2">
      <c r="A32" s="1"/>
      <c r="B32" s="21" t="s">
        <v>7</v>
      </c>
      <c r="C32" s="48">
        <f>1_2022!C29+2_2022!C29+3_2022!C32+4_2022!C32</f>
        <v>436943.73</v>
      </c>
    </row>
    <row r="33" spans="1:3" ht="18" customHeight="1" outlineLevel="2">
      <c r="A33" s="1"/>
      <c r="B33" s="22" t="s">
        <v>8</v>
      </c>
      <c r="C33" s="46">
        <f>1_2022!C30+2_2022!C30+3_2022!C33+4_2022!C33</f>
        <v>293833.60000000003</v>
      </c>
    </row>
    <row r="34" spans="2:3" ht="12.75" thickBot="1">
      <c r="B34" s="5" t="s">
        <v>44</v>
      </c>
      <c r="C34" s="6">
        <f>C5+C6-C19</f>
        <v>903444.9899999988</v>
      </c>
    </row>
    <row r="36" spans="2:4" ht="44.25" customHeight="1">
      <c r="B36" s="33" t="s">
        <v>67</v>
      </c>
      <c r="C36" s="33"/>
      <c r="D36" s="33"/>
    </row>
    <row r="37" spans="2:4" ht="44.25" customHeight="1">
      <c r="B37" s="52" t="s">
        <v>68</v>
      </c>
      <c r="C37" s="25"/>
      <c r="D37" s="25"/>
    </row>
    <row r="39" spans="2:3" ht="11.25">
      <c r="B39" t="s">
        <v>46</v>
      </c>
      <c r="C39" s="50">
        <v>27</v>
      </c>
    </row>
    <row r="40" spans="2:3" ht="11.25">
      <c r="B40" t="s">
        <v>47</v>
      </c>
      <c r="C40" s="50">
        <v>81</v>
      </c>
    </row>
    <row r="41" spans="2:3" ht="11.25">
      <c r="B41" t="s">
        <v>48</v>
      </c>
      <c r="C41" s="50">
        <v>75</v>
      </c>
    </row>
    <row r="42" spans="2:3" ht="11.25">
      <c r="B42" t="s">
        <v>49</v>
      </c>
      <c r="C42" s="50">
        <v>1582</v>
      </c>
    </row>
    <row r="43" spans="2:4" ht="11.25">
      <c r="B43" s="26" t="s">
        <v>50</v>
      </c>
      <c r="C43" s="51">
        <v>1765</v>
      </c>
      <c r="D43" s="26" t="s">
        <v>51</v>
      </c>
    </row>
    <row r="44" ht="11.25">
      <c r="C44" s="50"/>
    </row>
    <row r="45" spans="2:4" ht="11.25">
      <c r="B45" t="s">
        <v>52</v>
      </c>
      <c r="C45" s="50">
        <v>16078</v>
      </c>
      <c r="D45" t="s">
        <v>53</v>
      </c>
    </row>
    <row r="46" spans="2:3" ht="11.25">
      <c r="B46" t="s">
        <v>54</v>
      </c>
      <c r="C46" s="50">
        <v>1996</v>
      </c>
    </row>
    <row r="47" spans="2:4" ht="11.25">
      <c r="B47" t="s">
        <v>55</v>
      </c>
      <c r="C47" s="50">
        <v>266080</v>
      </c>
      <c r="D47" t="s">
        <v>56</v>
      </c>
    </row>
    <row r="48" spans="2:4" ht="11.25">
      <c r="B48" t="s">
        <v>21</v>
      </c>
      <c r="C48" s="50">
        <v>533</v>
      </c>
      <c r="D48" t="s">
        <v>57</v>
      </c>
    </row>
    <row r="49" spans="2:4" ht="11.25">
      <c r="B49" t="s">
        <v>23</v>
      </c>
      <c r="C49" s="50">
        <v>1618</v>
      </c>
      <c r="D49" t="s">
        <v>53</v>
      </c>
    </row>
    <row r="50" spans="2:4" ht="11.25">
      <c r="B50" t="s">
        <v>22</v>
      </c>
      <c r="C50" s="50">
        <v>777.5</v>
      </c>
      <c r="D50" t="s">
        <v>53</v>
      </c>
    </row>
    <row r="51" spans="2:4" ht="11.25">
      <c r="B51" t="s">
        <v>58</v>
      </c>
      <c r="C51" s="50">
        <v>200</v>
      </c>
      <c r="D51" t="s">
        <v>53</v>
      </c>
    </row>
    <row r="52" spans="2:4" ht="11.25">
      <c r="B52" t="s">
        <v>59</v>
      </c>
      <c r="C52" s="50">
        <v>40000</v>
      </c>
      <c r="D52" t="s">
        <v>60</v>
      </c>
    </row>
    <row r="53" spans="2:4" ht="11.25">
      <c r="B53" t="s">
        <v>61</v>
      </c>
      <c r="C53" s="50">
        <v>211826.58</v>
      </c>
      <c r="D53" t="s">
        <v>62</v>
      </c>
    </row>
    <row r="54" spans="2:4" ht="11.25">
      <c r="B54" t="s">
        <v>63</v>
      </c>
      <c r="C54" s="50">
        <v>78442</v>
      </c>
      <c r="D54" t="s">
        <v>64</v>
      </c>
    </row>
    <row r="55" spans="2:4" ht="11.25">
      <c r="B55" t="s">
        <v>65</v>
      </c>
      <c r="C55" s="50">
        <v>165004.98</v>
      </c>
      <c r="D55" t="s">
        <v>66</v>
      </c>
    </row>
  </sheetData>
  <sheetProtection/>
  <mergeCells count="4">
    <mergeCell ref="B1:C1"/>
    <mergeCell ref="B3:B4"/>
    <mergeCell ref="C3:C4"/>
    <mergeCell ref="B36:D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Кочегарова Инна Викторовна</dc:creator>
  <cp:keywords/>
  <dc:description/>
  <cp:lastModifiedBy>Кочегарова Инна Викторовна</cp:lastModifiedBy>
  <cp:lastPrinted>2018-07-11T06:24:25Z</cp:lastPrinted>
  <dcterms:created xsi:type="dcterms:W3CDTF">2018-04-11T13:49:03Z</dcterms:created>
  <dcterms:modified xsi:type="dcterms:W3CDTF">2023-04-06T14:37:41Z</dcterms:modified>
  <cp:category/>
  <cp:version/>
  <cp:contentType/>
  <cp:contentStatus/>
  <cp:revision>1</cp:revision>
</cp:coreProperties>
</file>