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730" windowHeight="11025" activeTab="4"/>
  </bookViews>
  <sheets>
    <sheet name="1_2020" sheetId="1" r:id="rId1"/>
    <sheet name="2_2020" sheetId="2" r:id="rId2"/>
    <sheet name="3_2020" sheetId="3" r:id="rId3"/>
    <sheet name="4_2020" sheetId="4" r:id="rId4"/>
    <sheet name="СВОД" sheetId="5" r:id="rId5"/>
  </sheets>
  <definedNames>
    <definedName name="_xlnm.Print_Area" localSheetId="4">'СВОД'!$A$1:$C$53</definedName>
  </definedNames>
  <calcPr fullCalcOnLoad="1" refMode="R1C1"/>
</workbook>
</file>

<file path=xl/sharedStrings.xml><?xml version="1.0" encoding="utf-8"?>
<sst xmlns="http://schemas.openxmlformats.org/spreadsheetml/2006/main" count="311" uniqueCount="201">
  <si>
    <t>Продуктовые наборы участницам программы</t>
  </si>
  <si>
    <t>Приобретение предметов первой необходимости</t>
  </si>
  <si>
    <t>Поступление гуманитарной помощи</t>
  </si>
  <si>
    <t>Анонимно</t>
  </si>
  <si>
    <t>Ящик для сбора пожертвований</t>
  </si>
  <si>
    <t>Наименование</t>
  </si>
  <si>
    <t>руб.</t>
  </si>
  <si>
    <t>Поступления благотворительных средств:</t>
  </si>
  <si>
    <t>Расходование благотворительных средств:</t>
  </si>
  <si>
    <t xml:space="preserve">         в том числе:                                                                </t>
  </si>
  <si>
    <t xml:space="preserve">Расходы на содержание и уставную деятельн. Фонда </t>
  </si>
  <si>
    <t>в т. ч. зарплата сотрудников</t>
  </si>
  <si>
    <t>Взнос учредителя</t>
  </si>
  <si>
    <t>Расходы по программе "Благо.ру"</t>
  </si>
  <si>
    <t xml:space="preserve">Оказание гуманитарной помощи участницам благотворительных программ (продукты, памперсы, детское питание, коляски, кроватки и пр.) </t>
  </si>
  <si>
    <t>Подробные отчеты об оказанной адресной помощи участницам благотворительной программы можно увидеть в разделе "Кому мы вместе помогаем" нашего сайта</t>
  </si>
  <si>
    <t>Миров Александр Игоревич</t>
  </si>
  <si>
    <t>Тараненко Наталья Григорьевна</t>
  </si>
  <si>
    <t>КАФ Фонд поддержки и развития филантропии</t>
  </si>
  <si>
    <t>Адресные благотворительные пожертвования подопечным семьям:</t>
  </si>
  <si>
    <t>Программа "Больница"</t>
  </si>
  <si>
    <t>Рубекина Оксана Викторовна</t>
  </si>
  <si>
    <t>Доджуа Елена Георгиевна</t>
  </si>
  <si>
    <t>Дуванов Денис Николаевич</t>
  </si>
  <si>
    <t>Ясинская Л.В.</t>
  </si>
  <si>
    <t>Гуманитарная и материальная  помощь подопечным</t>
  </si>
  <si>
    <t>ВСЕГО в руб.</t>
  </si>
  <si>
    <t>семей получили разовую помощь</t>
  </si>
  <si>
    <t>количество раз оказанной помощи постоянным подопечным</t>
  </si>
  <si>
    <t>количество обращений на склад гуманитарной помощи</t>
  </si>
  <si>
    <t>роздано со склада в кг</t>
  </si>
  <si>
    <t>количество несовершеннолетних детей в подопечных семьях</t>
  </si>
  <si>
    <t>подопечных семей получало регулярную помощь</t>
  </si>
  <si>
    <t>Количество:</t>
  </si>
  <si>
    <t>Отчет о поступлении и расходовании полученных средств за 1-й квартал 2020 года</t>
  </si>
  <si>
    <t>Остаток неиспользованных средств на 01.01.2020</t>
  </si>
  <si>
    <t>Программа " Самая лучшая Больница"</t>
  </si>
  <si>
    <t>Адресный сбор (Валентина К анализ ДНК):</t>
  </si>
  <si>
    <t>Адресный сбор (переезд для Александры):</t>
  </si>
  <si>
    <t>Боборыкина Елена Евгеньевна</t>
  </si>
  <si>
    <t>Громова Дарья Викторовна</t>
  </si>
  <si>
    <t>Ерилина Надежда Ивановна</t>
  </si>
  <si>
    <t>Иванченко Нина Александровна</t>
  </si>
  <si>
    <t>Колчина Дарья Михайловна</t>
  </si>
  <si>
    <t>Королева Наталья Федоровна</t>
  </si>
  <si>
    <t>Куликова Алина Олеговна</t>
  </si>
  <si>
    <t>Ольга (анонимно)</t>
  </si>
  <si>
    <t>Перевезенцева Наталья Владимировна</t>
  </si>
  <si>
    <t>Сергеева Анастасия Николаевна</t>
  </si>
  <si>
    <t>Силина Лариса Юрьевна</t>
  </si>
  <si>
    <t>Акилина Анна Анатольевна</t>
  </si>
  <si>
    <t>Беляева Людмила Павловна</t>
  </si>
  <si>
    <t>Ефремова Наталья Владимировна</t>
  </si>
  <si>
    <t>Журба Лариса Геннадьевна</t>
  </si>
  <si>
    <t>Кудашова Алена Михайловна</t>
  </si>
  <si>
    <t>Ламанова Анна Валерьевна</t>
  </si>
  <si>
    <t>Москвичева Ирина Валерьевна</t>
  </si>
  <si>
    <t>Мосолов Аркадий Валерьянович</t>
  </si>
  <si>
    <t>Сазонова Татьяна Алексеевна</t>
  </si>
  <si>
    <t>Смирнова Наталья Сергеевна</t>
  </si>
  <si>
    <t>Сухова Надежда Александровна</t>
  </si>
  <si>
    <t>Эктова Елена Владимировна</t>
  </si>
  <si>
    <t>Блажина Елена Габовна</t>
  </si>
  <si>
    <t>Покореева Кристина Михайловна</t>
  </si>
  <si>
    <t>Сухорукова Ирина Анатольевна</t>
  </si>
  <si>
    <t>Ляпина Людмила Васильевна (щипцы)</t>
  </si>
  <si>
    <t>Ловкова Юлия Валерьевна (диагностика)</t>
  </si>
  <si>
    <t>Емельянова Светлана</t>
  </si>
  <si>
    <t>Дивущак Анна Николаевна</t>
  </si>
  <si>
    <t>Белов Александр Владимирович</t>
  </si>
  <si>
    <t>Помощь Валентине К анализ ДНК (материальная и продуктовая помощь)</t>
  </si>
  <si>
    <t>Помощь Александре на переезд (материальная и продуктовая помощь)</t>
  </si>
  <si>
    <t>Программа " Самая лучшая Больница" (приобретение биопсийных щипцов и диагностика оборудования)</t>
  </si>
  <si>
    <t>Проведение праздничных мероприятий для подопечных семей (Новый год, Крещение)</t>
  </si>
  <si>
    <t>Остаток неиспользованных средств на 31.03.2020</t>
  </si>
  <si>
    <t>Отчет о поступлении и расходовании полученных средств за 2-й квартал 2020 года</t>
  </si>
  <si>
    <t>Остаток неиспользованных средств на 01.04.2020</t>
  </si>
  <si>
    <t>Остаток неиспользованных средств на 31.06.2020</t>
  </si>
  <si>
    <t>УФК по Рязанской области Мин ТО и ОО (субсидия)</t>
  </si>
  <si>
    <t>Маркин Алексей Валерьевич</t>
  </si>
  <si>
    <t>Кузьмина Любовь Александровна</t>
  </si>
  <si>
    <t>Бабаева Инна Николаевна</t>
  </si>
  <si>
    <t>Лузанова Юлия Рудольфовна</t>
  </si>
  <si>
    <t>Кирюхина Екатерина Александровна</t>
  </si>
  <si>
    <t>Алешина Наталья Витальевна</t>
  </si>
  <si>
    <t>Иванникова Анастасия Даниловна</t>
  </si>
  <si>
    <t>Ясинская Людмила Владимировна</t>
  </si>
  <si>
    <t>Анонимные жертвователи</t>
  </si>
  <si>
    <t>Пахомов Николай Сергеевич</t>
  </si>
  <si>
    <t>Огнева Мария</t>
  </si>
  <si>
    <t>Краснова Анна Игоревна</t>
  </si>
  <si>
    <t>Колесников Максим Константинович</t>
  </si>
  <si>
    <t>ИП Сенжапова Татьяна Евгеньевна</t>
  </si>
  <si>
    <t>Буранова Елена Анатольевна</t>
  </si>
  <si>
    <t>Бочарова Анастасия Евгеньевна</t>
  </si>
  <si>
    <t>Большагина Оксана</t>
  </si>
  <si>
    <t>Безенбеева Светлана Юрьевна</t>
  </si>
  <si>
    <t>Аровина Анастасия Николаевна</t>
  </si>
  <si>
    <t>Пожертвования на благотворительные программы фонда</t>
  </si>
  <si>
    <t>Александрова Анна Сергеевна</t>
  </si>
  <si>
    <t>Баранова Марина Анатольевна</t>
  </si>
  <si>
    <t>Борисова Евгения Сергеевна</t>
  </si>
  <si>
    <t>Вандышев Павел Евгеньевич</t>
  </si>
  <si>
    <t>Гераськина Анна Сергеевна</t>
  </si>
  <si>
    <t>Днестранская Татьяна Вячеславовна</t>
  </si>
  <si>
    <t>Ерофеева Анжела Анатольевна</t>
  </si>
  <si>
    <t>Закиров Ринат Азатович</t>
  </si>
  <si>
    <t>Мадоян СмбатМхитарович</t>
  </si>
  <si>
    <t>Пахунова Елена Николаевна</t>
  </si>
  <si>
    <t>Пронкина Мария Олеговна</t>
  </si>
  <si>
    <t>Рычагова Александра Аркадьевна</t>
  </si>
  <si>
    <t>Тарасова Елена Александровна</t>
  </si>
  <si>
    <t>Чембулатова Наталья Петровна</t>
  </si>
  <si>
    <t>Расходы по областной субсидии 2020  в т.ч.:</t>
  </si>
  <si>
    <t>Программа " Самая лучшая Больница" в т.ч:</t>
  </si>
  <si>
    <t>Приобретение и выдача продуктовых наборов   подопечным</t>
  </si>
  <si>
    <t>термометр бесконтактный</t>
  </si>
  <si>
    <t>петля режущая биполярная</t>
  </si>
  <si>
    <t>водонагреватель с ТЭНом</t>
  </si>
  <si>
    <t>Проведение праздничных мероприятий для подопечных семей (День защиты детей)</t>
  </si>
  <si>
    <t>в т.ч. материальная помощь</t>
  </si>
  <si>
    <t xml:space="preserve">Оказание гуманитарной помощи участницам благотворительных программ (продукты, памперсы, детское питание, коляски, кроватки, бытовая химия  и пр.) </t>
  </si>
  <si>
    <t>Остаток неиспользованных средств на 01.07.2020</t>
  </si>
  <si>
    <t>Благотворительный фонд Владимира Потанина</t>
  </si>
  <si>
    <t>Малина Елена Петровна</t>
  </si>
  <si>
    <t>Смирнова Ксения Владимировна</t>
  </si>
  <si>
    <t>Чехова Нина Николаевна</t>
  </si>
  <si>
    <t>Ясинская Е.лена Викторовна</t>
  </si>
  <si>
    <t>Безручко Нина Олеговна</t>
  </si>
  <si>
    <t>От частных лиц</t>
  </si>
  <si>
    <t>Бубякина Анастасия Викторовна</t>
  </si>
  <si>
    <t>Василенко Екатерина Сергеевна</t>
  </si>
  <si>
    <t>Еськин Дмитрий Андреевич</t>
  </si>
  <si>
    <t>Зайчикова Мария Александровна</t>
  </si>
  <si>
    <t>Мееревич Вера Ивановна</t>
  </si>
  <si>
    <t>Миронов Равиль Наильевич</t>
  </si>
  <si>
    <t>Голикова Татьяна Сергеевна</t>
  </si>
  <si>
    <t>Отчет о поступлении и расходовании полученных средств за 3-й квартал 2020 года</t>
  </si>
  <si>
    <t>Приобретение и выдача канцелярских наборов   подопечным</t>
  </si>
  <si>
    <t>набор для гистероскопии</t>
  </si>
  <si>
    <t>эндоскопическое оборудование</t>
  </si>
  <si>
    <t>Оказание гуманитарной помощи участницам благотворительных программ (продукты, памперсы, детское питание, коляски, кроватки, бытовая химия  и пр.) в т.ч:</t>
  </si>
  <si>
    <t>адресная материальная помощь</t>
  </si>
  <si>
    <t xml:space="preserve">материальная помощь </t>
  </si>
  <si>
    <t>гуманитарная помощь</t>
  </si>
  <si>
    <t>Остаток неиспользованных средств на 30.09.2020</t>
  </si>
  <si>
    <t>Остаток неиспользованных средств на 01.10.2020</t>
  </si>
  <si>
    <t>Белова Яна Евгеньевна</t>
  </si>
  <si>
    <t>Болеева Елена Анатольевна</t>
  </si>
  <si>
    <t>Гладкова Людмила Петровна</t>
  </si>
  <si>
    <t xml:space="preserve">Данилова Елена </t>
  </si>
  <si>
    <t>Ефимова Марина Сергеевна</t>
  </si>
  <si>
    <t>Иванова Наталья Викторовна</t>
  </si>
  <si>
    <t>Калинкина Надежда Николаевна</t>
  </si>
  <si>
    <t>Копнина Мария Сергеевна</t>
  </si>
  <si>
    <t>Литкевич Ольга Петровна</t>
  </si>
  <si>
    <t>Орешкина Наталья Геннадьевна</t>
  </si>
  <si>
    <t>Родители и сотрудники д/с Домовенок</t>
  </si>
  <si>
    <t>Романова Анастасия Сергеевна</t>
  </si>
  <si>
    <t>Романова Юлия Дмитриевна</t>
  </si>
  <si>
    <t>Силкина Роза Рафиковна</t>
  </si>
  <si>
    <t>Торошина Ирина Юрьевна</t>
  </si>
  <si>
    <t>Федулова Светлана Вячеславовна</t>
  </si>
  <si>
    <t>Шарипова Татьяна Сергеевна</t>
  </si>
  <si>
    <t>Антипова Элина Юрьевна</t>
  </si>
  <si>
    <t>Булаева Лидия Александровна</t>
  </si>
  <si>
    <t>Ерошина Евгения Самвеловна</t>
  </si>
  <si>
    <t>Кибина Наталья Александровна</t>
  </si>
  <si>
    <t>Курбанова Дилором</t>
  </si>
  <si>
    <t>Мееревич Вера ивановна</t>
  </si>
  <si>
    <t>Поташева Владислава Владимировна</t>
  </si>
  <si>
    <t>Томсон Роман Хеннович</t>
  </si>
  <si>
    <t>Сумма чистой прибыли от оказания услуг социальному контракту направлена на финансирование благотворительных программ</t>
  </si>
  <si>
    <t>Степахина Евгения Евгеньевна</t>
  </si>
  <si>
    <t>Отчет о поступлении и расходовании полученных средств за 4-й квартал 2020 года</t>
  </si>
  <si>
    <t>Расходы по программе "С заботой о маме" Грант от фонда В.Потанина</t>
  </si>
  <si>
    <t>Полиграфические услуги</t>
  </si>
  <si>
    <t>оборудование системы вызова персонала</t>
  </si>
  <si>
    <t>аккумумуляторная батарея</t>
  </si>
  <si>
    <t>Остаток неиспользованных средств на 31.12.2020</t>
  </si>
  <si>
    <t>Сводный отчет о поступлении и расходовании полученных средств за 2020 год</t>
  </si>
  <si>
    <t>Адресные сборы</t>
  </si>
  <si>
    <t>Пожертвования частных лиц</t>
  </si>
  <si>
    <t>проведение мероприятий</t>
  </si>
  <si>
    <t>оказание помощи подопечным семьям</t>
  </si>
  <si>
    <t xml:space="preserve">Расходы по областной субсидии 2020 </t>
  </si>
  <si>
    <t>Указанный отчет сформирован исходя из поступивших в 2020 году и израсходованных на благотворительные цели средств (произведена оплата продуктов, предметов первой необходимости и прочих товаров для нужд благотворительной программы).</t>
  </si>
  <si>
    <t>Всего за 2020 г. оказана адресная помощь нуждающимся (в том числе из остатков неизрасходованных на начало года средств):</t>
  </si>
  <si>
    <t>Билеты на представления</t>
  </si>
  <si>
    <t>Творог</t>
  </si>
  <si>
    <t>Продуктовый набор, мед, сладкие подарки, смеси - 272 раза</t>
  </si>
  <si>
    <t>Подгузники (74 упаковки)</t>
  </si>
  <si>
    <t>Набор бытовой химии, косметики, гигиены (77 наборов)</t>
  </si>
  <si>
    <t>Кроватки, коляски и пр д/мебель, оргтехника (36 предметов)</t>
  </si>
  <si>
    <t>Прочее (бытовая техника, посуда, наборы для новорожденных, КПБ, Лекарства и пр.) 119 предметов</t>
  </si>
  <si>
    <t>214 билетов</t>
  </si>
  <si>
    <t>765 кт творога</t>
  </si>
  <si>
    <t>Кроме того, из пункта вещевой помощи (гуманитарный благотворительный склад) оказана помощь 1000 раз</t>
  </si>
  <si>
    <t>На оказание гуманитарной помощи участницам благотворительных программ (продукты, памперсы, детское питание, коляски, кроватки и пр.) , в том числе:</t>
  </si>
  <si>
    <t>Материальная помощь (31 семье)</t>
  </si>
  <si>
    <t>адресные сборы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</si>
</sst>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0_ ;[Red]\-0.00\ "/>
    <numFmt numFmtId="168" formatCode="0;[Red]\-0"/>
    <numFmt numFmtId="169" formatCode="0.00000"/>
    <numFmt numFmtId="170" formatCode="0.0000"/>
    <numFmt numFmtId="171" formatCode="0.000"/>
    <numFmt numFmtId="172" formatCode="0.0"/>
    <numFmt numFmtId="173" formatCode="0.0;[Red]\-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_ ;[Red]\-0.0\ "/>
    <numFmt numFmtId="180" formatCode="#,##0.000;[Red]\-#,##0.000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5"/>
    </xf>
    <xf numFmtId="0" fontId="1" fillId="33" borderId="17" xfId="0" applyNumberFormat="1" applyFont="1" applyFill="1" applyBorder="1" applyAlignment="1">
      <alignment horizontal="left" vertical="top" wrapText="1"/>
    </xf>
    <xf numFmtId="164" fontId="1" fillId="33" borderId="18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5" fontId="2" fillId="0" borderId="15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4" fillId="0" borderId="10" xfId="0" applyNumberFormat="1" applyFont="1" applyBorder="1" applyAlignment="1">
      <alignment horizontal="left" vertical="top" wrapText="1" indent="2"/>
    </xf>
    <xf numFmtId="0" fontId="5" fillId="0" borderId="0" xfId="0" applyFont="1" applyAlignment="1">
      <alignment horizontal="left"/>
    </xf>
    <xf numFmtId="0" fontId="3" fillId="0" borderId="16" xfId="0" applyNumberFormat="1" applyFont="1" applyFill="1" applyBorder="1" applyAlignment="1">
      <alignment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173" fontId="2" fillId="0" borderId="15" xfId="51" applyNumberFormat="1" applyFont="1" applyBorder="1" applyAlignment="1">
      <alignment horizontal="right" vertical="top" wrapText="1"/>
      <protection/>
    </xf>
    <xf numFmtId="4" fontId="2" fillId="0" borderId="15" xfId="0" applyNumberFormat="1" applyFont="1" applyFill="1" applyBorder="1" applyAlignment="1">
      <alignment horizontal="right" vertical="top" wrapText="1"/>
    </xf>
    <xf numFmtId="0" fontId="3" fillId="0" borderId="16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164" fontId="2" fillId="0" borderId="22" xfId="0" applyNumberFormat="1" applyFont="1" applyBorder="1" applyAlignment="1">
      <alignment horizontal="right" vertical="top" wrapText="1"/>
    </xf>
    <xf numFmtId="164" fontId="1" fillId="0" borderId="22" xfId="0" applyNumberFormat="1" applyFont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left" vertical="top" wrapText="1" indent="1"/>
    </xf>
    <xf numFmtId="166" fontId="2" fillId="0" borderId="15" xfId="0" applyNumberFormat="1" applyFont="1" applyBorder="1" applyAlignment="1">
      <alignment horizontal="right" vertical="top" wrapText="1"/>
    </xf>
    <xf numFmtId="164" fontId="8" fillId="0" borderId="15" xfId="0" applyNumberFormat="1" applyFont="1" applyBorder="1" applyAlignment="1">
      <alignment horizontal="righ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164" fontId="7" fillId="33" borderId="18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left" vertical="top" wrapText="1" indent="2"/>
    </xf>
    <xf numFmtId="164" fontId="9" fillId="0" borderId="15" xfId="0" applyNumberFormat="1" applyFont="1" applyBorder="1" applyAlignment="1">
      <alignment horizontal="right" vertical="top" wrapText="1"/>
    </xf>
    <xf numFmtId="164" fontId="2" fillId="34" borderId="15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4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4" fontId="4" fillId="0" borderId="15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 indent="1"/>
    </xf>
    <xf numFmtId="0" fontId="6" fillId="34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4" fontId="6" fillId="34" borderId="0" xfId="0" applyNumberFormat="1" applyFont="1" applyFill="1" applyAlignment="1">
      <alignment horizontal="right" wrapText="1"/>
    </xf>
    <xf numFmtId="4" fontId="0" fillId="34" borderId="0" xfId="0" applyNumberFormat="1" applyFill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35" borderId="23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34" borderId="0" xfId="0" applyFont="1" applyFill="1" applyAlignment="1">
      <alignment horizontal="left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1_2019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1"/>
  <sheetViews>
    <sheetView zoomScalePageLayoutView="0" workbookViewId="0" topLeftCell="A32">
      <selection activeCell="D11" sqref="D11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60" t="s">
        <v>34</v>
      </c>
      <c r="C1" s="61"/>
    </row>
    <row r="2" spans="2:3" ht="12" thickBot="1">
      <c r="B2" s="3"/>
      <c r="C2" s="4"/>
    </row>
    <row r="3" spans="2:3" ht="11.25">
      <c r="B3" s="62" t="s">
        <v>5</v>
      </c>
      <c r="C3" s="64" t="s">
        <v>6</v>
      </c>
    </row>
    <row r="4" spans="2:3" ht="12" thickBot="1">
      <c r="B4" s="63"/>
      <c r="C4" s="65"/>
    </row>
    <row r="5" spans="2:3" ht="20.25" customHeight="1" thickBot="1">
      <c r="B5" s="27" t="s">
        <v>35</v>
      </c>
      <c r="C5" s="14">
        <v>371345.5400000005</v>
      </c>
    </row>
    <row r="6" spans="2:3" ht="33" customHeight="1">
      <c r="B6" s="28" t="s">
        <v>7</v>
      </c>
      <c r="C6" s="29">
        <f>C7+C8+C9+C10+C11+C12+C13+C14+C27+C42+C49</f>
        <v>145179.52000000002</v>
      </c>
    </row>
    <row r="7" spans="2:3" ht="15.75" customHeight="1">
      <c r="B7" s="2" t="s">
        <v>4</v>
      </c>
      <c r="C7" s="15">
        <v>7010</v>
      </c>
    </row>
    <row r="8" spans="2:3" ht="15.75" customHeight="1">
      <c r="B8" s="2" t="s">
        <v>18</v>
      </c>
      <c r="C8" s="15">
        <v>4319.52</v>
      </c>
    </row>
    <row r="9" spans="2:3" ht="14.25" customHeight="1">
      <c r="B9" s="2" t="s">
        <v>2</v>
      </c>
      <c r="C9" s="15">
        <v>60300</v>
      </c>
    </row>
    <row r="10" spans="2:4" ht="14.25" customHeight="1">
      <c r="B10" s="2" t="s">
        <v>69</v>
      </c>
      <c r="C10" s="15">
        <v>21000</v>
      </c>
      <c r="D10" s="44">
        <f>C10+C11+C12+C13</f>
        <v>28800</v>
      </c>
    </row>
    <row r="11" spans="2:3" ht="15.75" customHeight="1">
      <c r="B11" s="2" t="s">
        <v>68</v>
      </c>
      <c r="C11" s="30">
        <v>5000</v>
      </c>
    </row>
    <row r="12" spans="2:3" ht="15" customHeight="1">
      <c r="B12" s="2" t="s">
        <v>47</v>
      </c>
      <c r="C12" s="15">
        <v>300</v>
      </c>
    </row>
    <row r="13" spans="2:3" ht="15" customHeight="1">
      <c r="B13" s="2" t="s">
        <v>67</v>
      </c>
      <c r="C13" s="15">
        <v>2500</v>
      </c>
    </row>
    <row r="14" spans="2:3" ht="15" customHeight="1">
      <c r="B14" s="23" t="s">
        <v>37</v>
      </c>
      <c r="C14" s="17">
        <f>SUM(C15:C26)</f>
        <v>10450</v>
      </c>
    </row>
    <row r="15" spans="2:3" ht="15" customHeight="1">
      <c r="B15" s="2" t="s">
        <v>39</v>
      </c>
      <c r="C15" s="15">
        <v>3000</v>
      </c>
    </row>
    <row r="16" spans="2:3" ht="15" customHeight="1">
      <c r="B16" s="2" t="s">
        <v>40</v>
      </c>
      <c r="C16" s="16">
        <v>200</v>
      </c>
    </row>
    <row r="17" spans="2:3" ht="15" customHeight="1">
      <c r="B17" s="2" t="s">
        <v>41</v>
      </c>
      <c r="C17" s="16">
        <v>300</v>
      </c>
    </row>
    <row r="18" spans="2:3" ht="15" customHeight="1">
      <c r="B18" s="2" t="s">
        <v>42</v>
      </c>
      <c r="C18" s="16">
        <v>300</v>
      </c>
    </row>
    <row r="19" spans="2:3" ht="15" customHeight="1">
      <c r="B19" s="2" t="s">
        <v>43</v>
      </c>
      <c r="C19" s="16">
        <v>500</v>
      </c>
    </row>
    <row r="20" spans="2:3" ht="15" customHeight="1">
      <c r="B20" s="2" t="s">
        <v>44</v>
      </c>
      <c r="C20" s="16">
        <v>500</v>
      </c>
    </row>
    <row r="21" spans="2:3" ht="15" customHeight="1">
      <c r="B21" s="2" t="s">
        <v>45</v>
      </c>
      <c r="C21" s="15">
        <v>1000</v>
      </c>
    </row>
    <row r="22" spans="2:3" ht="15" customHeight="1">
      <c r="B22" s="2" t="s">
        <v>46</v>
      </c>
      <c r="C22" s="15">
        <v>2000</v>
      </c>
    </row>
    <row r="23" spans="2:3" ht="15" customHeight="1">
      <c r="B23" s="2" t="s">
        <v>47</v>
      </c>
      <c r="C23" s="16">
        <v>500</v>
      </c>
    </row>
    <row r="24" spans="2:3" ht="15" customHeight="1">
      <c r="B24" s="2" t="s">
        <v>48</v>
      </c>
      <c r="C24" s="16">
        <v>250</v>
      </c>
    </row>
    <row r="25" spans="2:3" ht="15" customHeight="1">
      <c r="B25" s="2" t="s">
        <v>49</v>
      </c>
      <c r="C25" s="16">
        <v>300</v>
      </c>
    </row>
    <row r="26" spans="2:3" ht="15" customHeight="1">
      <c r="B26" s="2" t="s">
        <v>17</v>
      </c>
      <c r="C26" s="15">
        <v>1600</v>
      </c>
    </row>
    <row r="27" spans="2:3" ht="15" customHeight="1">
      <c r="B27" s="23" t="s">
        <v>38</v>
      </c>
      <c r="C27" s="17">
        <f>SUM(C28:C41)</f>
        <v>5700</v>
      </c>
    </row>
    <row r="28" spans="2:3" ht="15" customHeight="1">
      <c r="B28" s="2" t="s">
        <v>50</v>
      </c>
      <c r="C28" s="16">
        <v>200</v>
      </c>
    </row>
    <row r="29" spans="2:3" ht="15" customHeight="1">
      <c r="B29" s="2" t="s">
        <v>51</v>
      </c>
      <c r="C29" s="16">
        <v>100</v>
      </c>
    </row>
    <row r="30" spans="2:3" ht="15" customHeight="1">
      <c r="B30" s="2" t="s">
        <v>22</v>
      </c>
      <c r="C30" s="16">
        <v>200</v>
      </c>
    </row>
    <row r="31" spans="2:3" ht="15" customHeight="1">
      <c r="B31" s="2" t="s">
        <v>41</v>
      </c>
      <c r="C31" s="16">
        <v>300</v>
      </c>
    </row>
    <row r="32" spans="2:3" ht="15" customHeight="1">
      <c r="B32" s="2" t="s">
        <v>52</v>
      </c>
      <c r="C32" s="16">
        <v>100</v>
      </c>
    </row>
    <row r="33" spans="2:3" ht="15" customHeight="1">
      <c r="B33" s="2" t="s">
        <v>53</v>
      </c>
      <c r="C33" s="16">
        <v>500</v>
      </c>
    </row>
    <row r="34" spans="2:3" ht="15" customHeight="1">
      <c r="B34" s="2" t="s">
        <v>54</v>
      </c>
      <c r="C34" s="16">
        <v>500</v>
      </c>
    </row>
    <row r="35" spans="2:3" ht="15" customHeight="1">
      <c r="B35" s="2" t="s">
        <v>55</v>
      </c>
      <c r="C35" s="16">
        <v>350</v>
      </c>
    </row>
    <row r="36" spans="2:3" ht="15" customHeight="1">
      <c r="B36" s="2" t="s">
        <v>56</v>
      </c>
      <c r="C36" s="16">
        <v>400</v>
      </c>
    </row>
    <row r="37" spans="2:3" ht="15" customHeight="1">
      <c r="B37" s="2" t="s">
        <v>57</v>
      </c>
      <c r="C37" s="15">
        <v>1000</v>
      </c>
    </row>
    <row r="38" spans="2:3" ht="15" customHeight="1">
      <c r="B38" s="2" t="s">
        <v>58</v>
      </c>
      <c r="C38" s="16">
        <v>500</v>
      </c>
    </row>
    <row r="39" spans="2:3" ht="15" customHeight="1">
      <c r="B39" s="2" t="s">
        <v>59</v>
      </c>
      <c r="C39" s="16">
        <v>250</v>
      </c>
    </row>
    <row r="40" spans="2:3" ht="15" customHeight="1">
      <c r="B40" s="2" t="s">
        <v>60</v>
      </c>
      <c r="C40" s="15">
        <v>1000</v>
      </c>
    </row>
    <row r="41" spans="2:3" ht="15" customHeight="1">
      <c r="B41" s="2" t="s">
        <v>61</v>
      </c>
      <c r="C41" s="16">
        <v>300</v>
      </c>
    </row>
    <row r="42" spans="2:3" ht="26.25" customHeight="1">
      <c r="B42" s="23" t="s">
        <v>19</v>
      </c>
      <c r="C42" s="17">
        <f>SUM(C43:C48)</f>
        <v>3600</v>
      </c>
    </row>
    <row r="43" spans="2:3" ht="15.75" customHeight="1">
      <c r="B43" s="2" t="s">
        <v>50</v>
      </c>
      <c r="C43" s="16">
        <v>300</v>
      </c>
    </row>
    <row r="44" spans="2:3" ht="15.75" customHeight="1">
      <c r="B44" s="2" t="s">
        <v>62</v>
      </c>
      <c r="C44" s="16">
        <v>100</v>
      </c>
    </row>
    <row r="45" spans="2:3" ht="15.75" customHeight="1">
      <c r="B45" s="2" t="s">
        <v>22</v>
      </c>
      <c r="C45" s="16">
        <v>200</v>
      </c>
    </row>
    <row r="46" spans="2:3" ht="15.75" customHeight="1">
      <c r="B46" s="2" t="s">
        <v>63</v>
      </c>
      <c r="C46" s="16">
        <v>500</v>
      </c>
    </row>
    <row r="47" spans="2:3" ht="15.75" customHeight="1">
      <c r="B47" s="2" t="s">
        <v>61</v>
      </c>
      <c r="C47" s="16">
        <v>500</v>
      </c>
    </row>
    <row r="48" spans="2:3" ht="15.75" customHeight="1">
      <c r="B48" s="2" t="s">
        <v>64</v>
      </c>
      <c r="C48" s="16">
        <v>2000</v>
      </c>
    </row>
    <row r="49" spans="2:3" ht="18.75" customHeight="1">
      <c r="B49" s="23" t="s">
        <v>36</v>
      </c>
      <c r="C49" s="17">
        <f>SUM(C50:C51)</f>
        <v>25000</v>
      </c>
    </row>
    <row r="50" spans="2:3" ht="14.25" customHeight="1">
      <c r="B50" s="2" t="s">
        <v>66</v>
      </c>
      <c r="C50" s="15">
        <v>10000</v>
      </c>
    </row>
    <row r="51" spans="2:3" ht="14.25" customHeight="1">
      <c r="B51" s="2" t="s">
        <v>65</v>
      </c>
      <c r="C51" s="15">
        <v>15000</v>
      </c>
    </row>
    <row r="52" spans="2:3" s="24" customFormat="1" ht="30" customHeight="1">
      <c r="B52" s="25" t="s">
        <v>8</v>
      </c>
      <c r="C52" s="26">
        <f>C54+C55+C56+C57+C58+C59</f>
        <v>223901.73</v>
      </c>
    </row>
    <row r="53" spans="1:3" ht="17.25" customHeight="1" outlineLevel="1">
      <c r="A53" s="1"/>
      <c r="B53" s="8" t="s">
        <v>9</v>
      </c>
      <c r="C53" s="9"/>
    </row>
    <row r="54" spans="1:3" ht="23.25" customHeight="1" outlineLevel="1">
      <c r="A54" s="1"/>
      <c r="B54" s="36" t="s">
        <v>70</v>
      </c>
      <c r="C54" s="15">
        <v>16335.88</v>
      </c>
    </row>
    <row r="55" spans="1:3" ht="27" customHeight="1" outlineLevel="2">
      <c r="A55" s="1"/>
      <c r="B55" s="36" t="s">
        <v>71</v>
      </c>
      <c r="C55" s="15">
        <v>14737.05</v>
      </c>
    </row>
    <row r="56" spans="1:3" ht="28.5" customHeight="1" outlineLevel="2">
      <c r="A56" s="1"/>
      <c r="B56" s="36" t="s">
        <v>72</v>
      </c>
      <c r="C56" s="15">
        <v>76744.8</v>
      </c>
    </row>
    <row r="57" spans="1:3" ht="33" customHeight="1" outlineLevel="2">
      <c r="A57" s="1"/>
      <c r="B57" s="36" t="s">
        <v>73</v>
      </c>
      <c r="C57" s="15">
        <v>10625.14</v>
      </c>
    </row>
    <row r="58" spans="1:3" ht="39.75" customHeight="1" outlineLevel="2">
      <c r="A58" s="1"/>
      <c r="B58" s="10" t="s">
        <v>14</v>
      </c>
      <c r="C58" s="18">
        <v>66817.96</v>
      </c>
    </row>
    <row r="59" spans="1:3" ht="27" customHeight="1" outlineLevel="2">
      <c r="A59" s="1"/>
      <c r="B59" s="10" t="s">
        <v>10</v>
      </c>
      <c r="C59" s="35">
        <v>38640.9</v>
      </c>
    </row>
    <row r="60" spans="1:3" ht="18" customHeight="1" outlineLevel="2">
      <c r="A60" s="1"/>
      <c r="B60" s="11" t="s">
        <v>11</v>
      </c>
      <c r="C60" s="34">
        <v>34617.6</v>
      </c>
    </row>
    <row r="61" spans="2:3" ht="12.75" thickBot="1">
      <c r="B61" s="12" t="s">
        <v>74</v>
      </c>
      <c r="C61" s="13">
        <f>C5+C6-C52</f>
        <v>292623.33000000054</v>
      </c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0">
      <selection activeCell="D13" sqref="D13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60" t="s">
        <v>75</v>
      </c>
      <c r="C1" s="61"/>
    </row>
    <row r="2" spans="2:3" ht="12" thickBot="1">
      <c r="B2" s="3"/>
      <c r="C2" s="4"/>
    </row>
    <row r="3" spans="2:3" ht="11.25">
      <c r="B3" s="62" t="s">
        <v>5</v>
      </c>
      <c r="C3" s="64" t="s">
        <v>6</v>
      </c>
    </row>
    <row r="4" spans="2:3" ht="11.25">
      <c r="B4" s="63"/>
      <c r="C4" s="65"/>
    </row>
    <row r="5" spans="2:3" ht="34.5" customHeight="1" thickBot="1">
      <c r="B5" s="39" t="s">
        <v>76</v>
      </c>
      <c r="C5" s="40">
        <f>1_2020!C61</f>
        <v>292623.33000000054</v>
      </c>
    </row>
    <row r="6" spans="2:3" ht="36.75" customHeight="1">
      <c r="B6" s="28" t="s">
        <v>7</v>
      </c>
      <c r="C6" s="38">
        <f>C7+C8+C30+C58</f>
        <v>336678.99</v>
      </c>
    </row>
    <row r="7" spans="2:3" ht="20.25" customHeight="1">
      <c r="B7" s="2" t="s">
        <v>78</v>
      </c>
      <c r="C7" s="15">
        <v>123927.99</v>
      </c>
    </row>
    <row r="8" spans="2:3" ht="32.25" customHeight="1">
      <c r="B8" s="23" t="s">
        <v>98</v>
      </c>
      <c r="C8" s="17">
        <f>SUM(C9:C29)</f>
        <v>138501</v>
      </c>
    </row>
    <row r="9" spans="2:3" ht="17.25" customHeight="1">
      <c r="B9" s="2" t="s">
        <v>4</v>
      </c>
      <c r="C9" s="15">
        <v>0</v>
      </c>
    </row>
    <row r="10" spans="2:3" ht="15" customHeight="1">
      <c r="B10" s="2" t="s">
        <v>18</v>
      </c>
      <c r="C10" s="15">
        <v>0</v>
      </c>
    </row>
    <row r="11" spans="2:3" ht="15.75" customHeight="1">
      <c r="B11" s="2" t="s">
        <v>2</v>
      </c>
      <c r="C11" s="15">
        <v>55900</v>
      </c>
    </row>
    <row r="12" spans="2:4" ht="15.75" customHeight="1">
      <c r="B12" s="2" t="s">
        <v>47</v>
      </c>
      <c r="C12" s="15">
        <v>500</v>
      </c>
      <c r="D12" s="44">
        <f>SUM(C12:C29)</f>
        <v>82601</v>
      </c>
    </row>
    <row r="13" spans="2:3" ht="15.75" customHeight="1">
      <c r="B13" s="2" t="s">
        <v>82</v>
      </c>
      <c r="C13" s="15">
        <v>500</v>
      </c>
    </row>
    <row r="14" spans="2:3" ht="15.75" customHeight="1">
      <c r="B14" s="2" t="s">
        <v>83</v>
      </c>
      <c r="C14" s="30">
        <v>5000</v>
      </c>
    </row>
    <row r="15" spans="2:3" ht="14.25" customHeight="1">
      <c r="B15" s="2" t="s">
        <v>84</v>
      </c>
      <c r="C15" s="15">
        <v>100</v>
      </c>
    </row>
    <row r="16" spans="2:3" ht="15.75" customHeight="1">
      <c r="B16" s="2" t="s">
        <v>85</v>
      </c>
      <c r="C16" s="15">
        <v>300</v>
      </c>
    </row>
    <row r="17" spans="2:3" ht="15.75" customHeight="1">
      <c r="B17" s="2" t="s">
        <v>86</v>
      </c>
      <c r="C17" s="15">
        <v>1000</v>
      </c>
    </row>
    <row r="18" spans="2:3" ht="15.75" customHeight="1">
      <c r="B18" s="2" t="s">
        <v>88</v>
      </c>
      <c r="C18" s="15">
        <v>20000</v>
      </c>
    </row>
    <row r="19" spans="2:3" ht="15.75" customHeight="1">
      <c r="B19" s="2" t="s">
        <v>89</v>
      </c>
      <c r="C19" s="15">
        <v>50000</v>
      </c>
    </row>
    <row r="20" spans="2:3" ht="15.75" customHeight="1">
      <c r="B20" s="2" t="s">
        <v>90</v>
      </c>
      <c r="C20" s="15">
        <v>200</v>
      </c>
    </row>
    <row r="21" spans="2:3" ht="15.75" customHeight="1">
      <c r="B21" s="2" t="s">
        <v>91</v>
      </c>
      <c r="C21" s="15">
        <v>131</v>
      </c>
    </row>
    <row r="22" spans="2:3" ht="15.75" customHeight="1">
      <c r="B22" s="2" t="s">
        <v>92</v>
      </c>
      <c r="C22" s="15">
        <v>70</v>
      </c>
    </row>
    <row r="23" spans="2:3" ht="15.75" customHeight="1">
      <c r="B23" s="2" t="s">
        <v>52</v>
      </c>
      <c r="C23" s="15">
        <v>500</v>
      </c>
    </row>
    <row r="24" spans="2:3" ht="15.75" customHeight="1">
      <c r="B24" s="2" t="s">
        <v>93</v>
      </c>
      <c r="C24" s="15">
        <v>500</v>
      </c>
    </row>
    <row r="25" spans="2:3" ht="15.75" customHeight="1">
      <c r="B25" s="2" t="s">
        <v>94</v>
      </c>
      <c r="C25" s="15">
        <v>1000</v>
      </c>
    </row>
    <row r="26" spans="2:3" ht="15.75" customHeight="1">
      <c r="B26" s="2" t="s">
        <v>95</v>
      </c>
      <c r="C26" s="15">
        <v>300</v>
      </c>
    </row>
    <row r="27" spans="2:3" ht="15.75" customHeight="1">
      <c r="B27" s="2" t="s">
        <v>96</v>
      </c>
      <c r="C27" s="15">
        <v>1000</v>
      </c>
    </row>
    <row r="28" spans="2:3" ht="15.75" customHeight="1">
      <c r="B28" s="2" t="s">
        <v>97</v>
      </c>
      <c r="C28" s="15">
        <v>1000</v>
      </c>
    </row>
    <row r="29" spans="2:3" ht="15.75" customHeight="1">
      <c r="B29" s="2" t="s">
        <v>87</v>
      </c>
      <c r="C29" s="15">
        <v>500</v>
      </c>
    </row>
    <row r="30" spans="2:3" ht="28.5" customHeight="1">
      <c r="B30" s="23" t="s">
        <v>19</v>
      </c>
      <c r="C30" s="17">
        <f>C57+C56+C55+C54+C53+C43+C42+C41+C40+C39+C38+C37+C36+C35+C34+C33+C32+C31</f>
        <v>16550</v>
      </c>
    </row>
    <row r="31" spans="2:3" ht="15" customHeight="1">
      <c r="B31" s="2" t="s">
        <v>99</v>
      </c>
      <c r="C31" s="37">
        <v>300</v>
      </c>
    </row>
    <row r="32" spans="2:3" ht="15" customHeight="1">
      <c r="B32" s="2" t="s">
        <v>100</v>
      </c>
      <c r="C32" s="37">
        <v>1000</v>
      </c>
    </row>
    <row r="33" spans="2:3" ht="18" customHeight="1">
      <c r="B33" s="2" t="s">
        <v>101</v>
      </c>
      <c r="C33" s="37">
        <v>100</v>
      </c>
    </row>
    <row r="34" spans="2:3" ht="14.25" customHeight="1">
      <c r="B34" s="2" t="s">
        <v>102</v>
      </c>
      <c r="C34" s="37">
        <v>500</v>
      </c>
    </row>
    <row r="35" spans="2:3" ht="14.25" customHeight="1">
      <c r="B35" s="2" t="s">
        <v>103</v>
      </c>
      <c r="C35" s="37">
        <v>200</v>
      </c>
    </row>
    <row r="36" spans="2:3" ht="14.25" customHeight="1">
      <c r="B36" s="2" t="s">
        <v>104</v>
      </c>
      <c r="C36" s="37">
        <v>1100</v>
      </c>
    </row>
    <row r="37" spans="2:3" s="24" customFormat="1" ht="17.25" customHeight="1">
      <c r="B37" s="2" t="s">
        <v>105</v>
      </c>
      <c r="C37" s="37">
        <v>3000</v>
      </c>
    </row>
    <row r="38" spans="1:3" ht="17.25" customHeight="1" outlineLevel="1">
      <c r="A38" s="1"/>
      <c r="B38" s="2" t="s">
        <v>52</v>
      </c>
      <c r="C38" s="37">
        <v>200</v>
      </c>
    </row>
    <row r="39" spans="1:3" ht="23.25" customHeight="1" outlineLevel="1">
      <c r="A39" s="1"/>
      <c r="B39" s="2" t="s">
        <v>106</v>
      </c>
      <c r="C39" s="37">
        <v>50</v>
      </c>
    </row>
    <row r="40" spans="1:3" ht="15.75" customHeight="1" outlineLevel="2">
      <c r="A40" s="1"/>
      <c r="B40" s="2" t="s">
        <v>45</v>
      </c>
      <c r="C40" s="37">
        <v>1000</v>
      </c>
    </row>
    <row r="41" spans="1:3" ht="24" customHeight="1" outlineLevel="2">
      <c r="A41" s="1"/>
      <c r="B41" s="2" t="s">
        <v>107</v>
      </c>
      <c r="C41" s="37">
        <v>500</v>
      </c>
    </row>
    <row r="42" spans="1:3" ht="20.25" customHeight="1" outlineLevel="2">
      <c r="A42" s="1"/>
      <c r="B42" s="2" t="s">
        <v>56</v>
      </c>
      <c r="C42" s="37">
        <v>400</v>
      </c>
    </row>
    <row r="43" spans="1:3" ht="20.25" customHeight="1" outlineLevel="2">
      <c r="A43" s="1"/>
      <c r="B43" s="2" t="s">
        <v>108</v>
      </c>
      <c r="C43" s="37">
        <v>1000</v>
      </c>
    </row>
    <row r="44" spans="1:3" ht="23.25" customHeight="1" hidden="1" outlineLevel="2">
      <c r="A44" s="1"/>
      <c r="B44" s="2" t="s">
        <v>109</v>
      </c>
      <c r="C44" s="37">
        <v>1000</v>
      </c>
    </row>
    <row r="45" spans="1:3" ht="12" customHeight="1" hidden="1" outlineLevel="2">
      <c r="A45" s="1"/>
      <c r="B45" s="2" t="s">
        <v>21</v>
      </c>
      <c r="C45" s="37">
        <v>1000</v>
      </c>
    </row>
    <row r="46" spans="1:3" ht="23.25" customHeight="1" hidden="1" outlineLevel="2">
      <c r="A46" s="1"/>
      <c r="B46" s="2" t="s">
        <v>110</v>
      </c>
      <c r="C46" s="37">
        <v>500</v>
      </c>
    </row>
    <row r="47" spans="1:3" ht="23.25" customHeight="1" hidden="1" outlineLevel="2">
      <c r="A47" s="1"/>
      <c r="B47" s="2" t="s">
        <v>111</v>
      </c>
      <c r="C47" s="37">
        <v>3700</v>
      </c>
    </row>
    <row r="48" spans="1:3" ht="23.25" customHeight="1" hidden="1" outlineLevel="2">
      <c r="A48" s="1"/>
      <c r="B48" s="2" t="s">
        <v>112</v>
      </c>
      <c r="C48" s="37">
        <v>1000</v>
      </c>
    </row>
    <row r="49" spans="1:3" ht="23.25" customHeight="1" hidden="1" outlineLevel="2">
      <c r="A49" s="1"/>
      <c r="B49" s="2"/>
      <c r="C49" s="37"/>
    </row>
    <row r="50" spans="1:3" ht="23.25" customHeight="1" hidden="1" outlineLevel="2">
      <c r="A50" s="1"/>
      <c r="B50" s="2"/>
      <c r="C50" s="37"/>
    </row>
    <row r="51" spans="1:3" ht="12" customHeight="1" hidden="1" outlineLevel="2">
      <c r="A51" s="1"/>
      <c r="B51" s="2"/>
      <c r="C51" s="37"/>
    </row>
    <row r="52" spans="1:3" ht="23.25" customHeight="1" hidden="1" outlineLevel="2">
      <c r="A52" s="1"/>
      <c r="B52" s="2"/>
      <c r="C52" s="37"/>
    </row>
    <row r="53" spans="1:3" ht="23.25" customHeight="1" outlineLevel="2">
      <c r="A53" s="1"/>
      <c r="B53" s="2" t="s">
        <v>109</v>
      </c>
      <c r="C53" s="37">
        <v>1000</v>
      </c>
    </row>
    <row r="54" spans="1:3" ht="16.5" customHeight="1" outlineLevel="2">
      <c r="A54" s="1"/>
      <c r="B54" s="2" t="s">
        <v>21</v>
      </c>
      <c r="C54" s="37">
        <v>1000</v>
      </c>
    </row>
    <row r="55" spans="1:3" ht="16.5" customHeight="1" outlineLevel="2">
      <c r="A55" s="1"/>
      <c r="B55" s="2" t="s">
        <v>110</v>
      </c>
      <c r="C55" s="37">
        <v>500</v>
      </c>
    </row>
    <row r="56" spans="1:3" ht="15.75" customHeight="1" outlineLevel="2">
      <c r="A56" s="1"/>
      <c r="B56" s="2" t="s">
        <v>111</v>
      </c>
      <c r="C56" s="37">
        <v>3700</v>
      </c>
    </row>
    <row r="57" spans="1:3" ht="18" customHeight="1" outlineLevel="2">
      <c r="A57" s="1"/>
      <c r="B57" s="2" t="s">
        <v>112</v>
      </c>
      <c r="C57" s="37">
        <v>1000</v>
      </c>
    </row>
    <row r="58" spans="1:3" ht="16.5" customHeight="1" outlineLevel="2">
      <c r="A58" s="1"/>
      <c r="B58" s="23" t="s">
        <v>36</v>
      </c>
      <c r="C58" s="17">
        <f>C59+C60+C61+C62</f>
        <v>57700</v>
      </c>
    </row>
    <row r="59" spans="1:3" ht="13.5" customHeight="1" outlineLevel="2">
      <c r="A59" s="1"/>
      <c r="B59" s="2" t="s">
        <v>81</v>
      </c>
      <c r="C59" s="15">
        <v>7000</v>
      </c>
    </row>
    <row r="60" spans="1:3" ht="15" customHeight="1" outlineLevel="2">
      <c r="A60" s="1"/>
      <c r="B60" s="2" t="s">
        <v>79</v>
      </c>
      <c r="C60" s="15">
        <v>30700</v>
      </c>
    </row>
    <row r="61" spans="1:3" ht="15" customHeight="1" outlineLevel="2">
      <c r="A61" s="1"/>
      <c r="B61" s="2" t="s">
        <v>80</v>
      </c>
      <c r="C61" s="15">
        <v>10000</v>
      </c>
    </row>
    <row r="62" spans="1:3" ht="12.75" customHeight="1" outlineLevel="2">
      <c r="A62" s="1"/>
      <c r="B62" s="2" t="s">
        <v>52</v>
      </c>
      <c r="C62" s="15">
        <v>10000</v>
      </c>
    </row>
    <row r="63" spans="1:3" ht="39.75" customHeight="1" outlineLevel="2">
      <c r="A63" s="1"/>
      <c r="B63" s="25" t="s">
        <v>8</v>
      </c>
      <c r="C63" s="26">
        <f>C64+C66+C70+C71+C73+C75</f>
        <v>242614.9</v>
      </c>
    </row>
    <row r="64" spans="1:3" ht="17.25" customHeight="1" outlineLevel="2">
      <c r="A64" s="1"/>
      <c r="B64" s="10" t="s">
        <v>113</v>
      </c>
      <c r="C64" s="17">
        <f>C65</f>
        <v>15932.45</v>
      </c>
    </row>
    <row r="65" spans="1:3" ht="27" customHeight="1" outlineLevel="2">
      <c r="A65" s="1"/>
      <c r="B65" s="11" t="s">
        <v>115</v>
      </c>
      <c r="C65" s="15">
        <v>15932.45</v>
      </c>
    </row>
    <row r="66" spans="1:3" ht="16.5" customHeight="1" outlineLevel="2">
      <c r="A66" s="1"/>
      <c r="B66" s="10" t="s">
        <v>114</v>
      </c>
      <c r="C66" s="17">
        <f>C67+C68+C69</f>
        <v>51600</v>
      </c>
    </row>
    <row r="67" spans="1:3" ht="15" customHeight="1" outlineLevel="2">
      <c r="A67" s="1"/>
      <c r="B67" s="11" t="s">
        <v>118</v>
      </c>
      <c r="C67" s="15">
        <v>10700</v>
      </c>
    </row>
    <row r="68" spans="1:3" ht="15" customHeight="1" outlineLevel="2">
      <c r="A68" s="1"/>
      <c r="B68" s="11" t="s">
        <v>116</v>
      </c>
      <c r="C68" s="15">
        <v>10500</v>
      </c>
    </row>
    <row r="69" spans="1:3" ht="15" customHeight="1" outlineLevel="2">
      <c r="A69" s="1"/>
      <c r="B69" s="11" t="s">
        <v>117</v>
      </c>
      <c r="C69" s="15">
        <v>30400</v>
      </c>
    </row>
    <row r="70" spans="2:3" ht="24">
      <c r="B70" s="10" t="s">
        <v>119</v>
      </c>
      <c r="C70" s="17">
        <v>397.88</v>
      </c>
    </row>
    <row r="71" spans="2:3" ht="12">
      <c r="B71" s="10" t="s">
        <v>13</v>
      </c>
      <c r="C71" s="17">
        <f>C72</f>
        <v>4500</v>
      </c>
    </row>
    <row r="72" spans="2:3" ht="24">
      <c r="B72" s="11" t="s">
        <v>25</v>
      </c>
      <c r="C72" s="15">
        <v>4500</v>
      </c>
    </row>
    <row r="73" spans="2:3" ht="48">
      <c r="B73" s="10" t="s">
        <v>121</v>
      </c>
      <c r="C73" s="18">
        <v>118823.36</v>
      </c>
    </row>
    <row r="74" spans="2:3" ht="12">
      <c r="B74" s="11" t="s">
        <v>120</v>
      </c>
      <c r="C74" s="15">
        <v>50200</v>
      </c>
    </row>
    <row r="75" spans="2:3" ht="24">
      <c r="B75" s="10" t="s">
        <v>10</v>
      </c>
      <c r="C75" s="18">
        <v>51361.21</v>
      </c>
    </row>
    <row r="76" spans="2:3" ht="12">
      <c r="B76" s="11" t="s">
        <v>11</v>
      </c>
      <c r="C76" s="15">
        <v>28857.6</v>
      </c>
    </row>
    <row r="77" spans="2:3" ht="26.25" thickBot="1">
      <c r="B77" s="39" t="s">
        <v>77</v>
      </c>
      <c r="C77" s="40">
        <f>C5+C6-C63</f>
        <v>386687.4200000005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4">
      <selection activeCell="D14" sqref="D14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60" t="s">
        <v>137</v>
      </c>
      <c r="C1" s="61"/>
    </row>
    <row r="2" spans="2:3" ht="12" thickBot="1">
      <c r="B2" s="3"/>
      <c r="C2" s="4"/>
    </row>
    <row r="3" spans="2:3" ht="11.25">
      <c r="B3" s="62" t="s">
        <v>5</v>
      </c>
      <c r="C3" s="64" t="s">
        <v>6</v>
      </c>
    </row>
    <row r="4" spans="2:3" ht="11.25">
      <c r="B4" s="63"/>
      <c r="C4" s="65"/>
    </row>
    <row r="5" spans="2:3" ht="34.5" customHeight="1" thickBot="1">
      <c r="B5" s="39" t="s">
        <v>122</v>
      </c>
      <c r="C5" s="40">
        <f>2_2020!C77</f>
        <v>386687.4200000005</v>
      </c>
    </row>
    <row r="6" spans="2:3" ht="36.75" customHeight="1">
      <c r="B6" s="28" t="s">
        <v>7</v>
      </c>
      <c r="C6" s="38">
        <f>C7+C8+C25+C48</f>
        <v>405371</v>
      </c>
    </row>
    <row r="7" spans="2:3" ht="20.25" customHeight="1">
      <c r="B7" s="2" t="s">
        <v>123</v>
      </c>
      <c r="C7" s="34">
        <v>296640</v>
      </c>
    </row>
    <row r="8" spans="2:3" ht="32.25" customHeight="1">
      <c r="B8" s="23" t="s">
        <v>98</v>
      </c>
      <c r="C8" s="17">
        <f>SUM(C9:C24)</f>
        <v>27111</v>
      </c>
    </row>
    <row r="9" spans="2:3" ht="17.25" customHeight="1">
      <c r="B9" s="2" t="s">
        <v>4</v>
      </c>
      <c r="C9" s="15">
        <v>0</v>
      </c>
    </row>
    <row r="10" spans="2:3" ht="15" customHeight="1">
      <c r="B10" s="2" t="s">
        <v>18</v>
      </c>
      <c r="C10" s="15">
        <v>0</v>
      </c>
    </row>
    <row r="11" spans="2:3" ht="15.75" customHeight="1">
      <c r="B11" s="2" t="s">
        <v>2</v>
      </c>
      <c r="C11" s="15">
        <v>0</v>
      </c>
    </row>
    <row r="12" spans="2:3" ht="15.75" customHeight="1">
      <c r="B12" s="2" t="s">
        <v>12</v>
      </c>
      <c r="C12" s="15">
        <v>15000</v>
      </c>
    </row>
    <row r="13" spans="2:4" ht="15.75" customHeight="1">
      <c r="B13" s="41" t="s">
        <v>129</v>
      </c>
      <c r="C13" s="15"/>
      <c r="D13" s="45">
        <f>SUM(C14:C24)</f>
        <v>12111</v>
      </c>
    </row>
    <row r="14" spans="2:3" ht="15.75" customHeight="1">
      <c r="B14" s="2" t="s">
        <v>96</v>
      </c>
      <c r="C14" s="30">
        <v>600</v>
      </c>
    </row>
    <row r="15" spans="2:3" ht="14.25" customHeight="1">
      <c r="B15" s="2" t="s">
        <v>128</v>
      </c>
      <c r="C15" s="15">
        <v>500</v>
      </c>
    </row>
    <row r="16" spans="2:3" ht="15.75" customHeight="1">
      <c r="B16" s="2" t="s">
        <v>130</v>
      </c>
      <c r="C16" s="15">
        <v>500</v>
      </c>
    </row>
    <row r="17" spans="2:3" ht="15.75" customHeight="1">
      <c r="B17" s="2" t="s">
        <v>131</v>
      </c>
      <c r="C17" s="15">
        <v>100</v>
      </c>
    </row>
    <row r="18" spans="2:3" ht="15.75" customHeight="1">
      <c r="B18" s="2" t="s">
        <v>132</v>
      </c>
      <c r="C18" s="15">
        <v>371</v>
      </c>
    </row>
    <row r="19" spans="2:3" ht="15.75" customHeight="1">
      <c r="B19" s="2" t="s">
        <v>52</v>
      </c>
      <c r="C19" s="15">
        <v>200</v>
      </c>
    </row>
    <row r="20" spans="2:3" ht="15.75" customHeight="1">
      <c r="B20" s="2" t="s">
        <v>133</v>
      </c>
      <c r="C20" s="15">
        <v>500</v>
      </c>
    </row>
    <row r="21" spans="2:3" ht="15.75" customHeight="1">
      <c r="B21" s="2" t="s">
        <v>134</v>
      </c>
      <c r="C21" s="15">
        <v>3000</v>
      </c>
    </row>
    <row r="22" spans="2:3" ht="15.75" customHeight="1">
      <c r="B22" s="2" t="s">
        <v>135</v>
      </c>
      <c r="C22" s="15">
        <v>1940</v>
      </c>
    </row>
    <row r="23" spans="2:3" ht="15.75" customHeight="1">
      <c r="B23" s="2" t="s">
        <v>47</v>
      </c>
      <c r="C23" s="15">
        <v>2400</v>
      </c>
    </row>
    <row r="24" spans="2:3" ht="15.75" customHeight="1">
      <c r="B24" s="2" t="s">
        <v>83</v>
      </c>
      <c r="C24" s="15">
        <v>2000</v>
      </c>
    </row>
    <row r="25" spans="2:3" ht="28.5" customHeight="1">
      <c r="B25" s="23" t="s">
        <v>19</v>
      </c>
      <c r="C25" s="17">
        <f>SUM(C26:C38)</f>
        <v>14120</v>
      </c>
    </row>
    <row r="26" spans="2:3" ht="15" customHeight="1">
      <c r="B26" s="2" t="s">
        <v>50</v>
      </c>
      <c r="C26" s="37">
        <v>600</v>
      </c>
    </row>
    <row r="27" spans="2:3" ht="15" customHeight="1">
      <c r="B27" s="2" t="s">
        <v>84</v>
      </c>
      <c r="C27" s="37">
        <v>100</v>
      </c>
    </row>
    <row r="28" spans="2:3" ht="18" customHeight="1">
      <c r="B28" s="2" t="s">
        <v>3</v>
      </c>
      <c r="C28" s="37">
        <v>2500</v>
      </c>
    </row>
    <row r="29" spans="2:3" ht="14.25" customHeight="1">
      <c r="B29" s="2" t="s">
        <v>22</v>
      </c>
      <c r="C29" s="37">
        <v>250</v>
      </c>
    </row>
    <row r="30" spans="2:3" ht="14.25" customHeight="1">
      <c r="B30" s="2" t="s">
        <v>23</v>
      </c>
      <c r="C30" s="37">
        <v>4000</v>
      </c>
    </row>
    <row r="31" spans="2:3" ht="14.25" customHeight="1">
      <c r="B31" s="2" t="s">
        <v>124</v>
      </c>
      <c r="C31" s="37">
        <v>1000</v>
      </c>
    </row>
    <row r="32" spans="2:3" s="24" customFormat="1" ht="17.25" customHeight="1">
      <c r="B32" s="2" t="s">
        <v>56</v>
      </c>
      <c r="C32" s="37">
        <v>370</v>
      </c>
    </row>
    <row r="33" spans="1:3" ht="17.25" customHeight="1" outlineLevel="1">
      <c r="A33" s="1"/>
      <c r="B33" s="2" t="s">
        <v>47</v>
      </c>
      <c r="C33" s="37">
        <v>1300</v>
      </c>
    </row>
    <row r="34" spans="1:3" ht="23.25" customHeight="1" outlineLevel="1">
      <c r="A34" s="1"/>
      <c r="B34" s="2" t="s">
        <v>21</v>
      </c>
      <c r="C34" s="37">
        <v>1000</v>
      </c>
    </row>
    <row r="35" spans="1:3" ht="15.75" customHeight="1" outlineLevel="2">
      <c r="A35" s="1"/>
      <c r="B35" s="2" t="s">
        <v>125</v>
      </c>
      <c r="C35" s="37">
        <v>500</v>
      </c>
    </row>
    <row r="36" spans="1:3" ht="19.5" customHeight="1" outlineLevel="2">
      <c r="A36" s="1"/>
      <c r="B36" s="2" t="s">
        <v>126</v>
      </c>
      <c r="C36" s="37">
        <v>1000</v>
      </c>
    </row>
    <row r="37" spans="1:3" ht="20.25" customHeight="1" outlineLevel="2">
      <c r="A37" s="1"/>
      <c r="B37" s="2" t="s">
        <v>61</v>
      </c>
      <c r="C37" s="37">
        <v>500</v>
      </c>
    </row>
    <row r="38" spans="1:3" ht="20.25" customHeight="1" outlineLevel="2">
      <c r="A38" s="1"/>
      <c r="B38" s="2" t="s">
        <v>127</v>
      </c>
      <c r="C38" s="37">
        <v>1000</v>
      </c>
    </row>
    <row r="39" spans="1:3" ht="23.25" customHeight="1" hidden="1" outlineLevel="2">
      <c r="A39" s="1"/>
      <c r="B39" s="2"/>
      <c r="C39" s="37"/>
    </row>
    <row r="40" spans="1:3" ht="12" customHeight="1" hidden="1" outlineLevel="2">
      <c r="A40" s="1"/>
      <c r="B40" s="2"/>
      <c r="C40" s="37"/>
    </row>
    <row r="41" spans="1:3" ht="23.25" customHeight="1" hidden="1" outlineLevel="2">
      <c r="A41" s="1"/>
      <c r="B41" s="2"/>
      <c r="C41" s="37"/>
    </row>
    <row r="42" spans="1:3" ht="23.25" customHeight="1" hidden="1" outlineLevel="2">
      <c r="A42" s="1"/>
      <c r="B42" s="2"/>
      <c r="C42" s="37"/>
    </row>
    <row r="43" spans="1:3" ht="23.25" customHeight="1" hidden="1" outlineLevel="2">
      <c r="A43" s="1"/>
      <c r="B43" s="2"/>
      <c r="C43" s="37"/>
    </row>
    <row r="44" spans="1:3" ht="23.25" customHeight="1" hidden="1" outlineLevel="2">
      <c r="A44" s="1"/>
      <c r="B44" s="2"/>
      <c r="C44" s="37"/>
    </row>
    <row r="45" spans="1:3" ht="23.25" customHeight="1" hidden="1" outlineLevel="2">
      <c r="A45" s="1"/>
      <c r="B45" s="2"/>
      <c r="C45" s="37"/>
    </row>
    <row r="46" spans="1:3" ht="12" customHeight="1" hidden="1" outlineLevel="2">
      <c r="A46" s="1"/>
      <c r="B46" s="2"/>
      <c r="C46" s="37"/>
    </row>
    <row r="47" spans="1:3" ht="23.25" customHeight="1" hidden="1" outlineLevel="2">
      <c r="A47" s="1"/>
      <c r="B47" s="2"/>
      <c r="C47" s="37"/>
    </row>
    <row r="48" spans="1:3" ht="16.5" customHeight="1" outlineLevel="2">
      <c r="A48" s="1"/>
      <c r="B48" s="23" t="s">
        <v>36</v>
      </c>
      <c r="C48" s="17">
        <f>C49+C50</f>
        <v>67500</v>
      </c>
    </row>
    <row r="49" spans="1:3" ht="13.5" customHeight="1" outlineLevel="2">
      <c r="A49" s="1"/>
      <c r="B49" s="2" t="s">
        <v>136</v>
      </c>
      <c r="C49" s="15">
        <v>15000</v>
      </c>
    </row>
    <row r="50" spans="1:3" ht="15" customHeight="1" outlineLevel="2">
      <c r="A50" s="1"/>
      <c r="B50" s="2" t="s">
        <v>79</v>
      </c>
      <c r="C50" s="15">
        <v>52500</v>
      </c>
    </row>
    <row r="51" spans="1:3" ht="39.75" customHeight="1" outlineLevel="2">
      <c r="A51" s="1"/>
      <c r="B51" s="25" t="s">
        <v>8</v>
      </c>
      <c r="C51" s="26">
        <f>C52+C55+C58+C62</f>
        <v>213339.16000000003</v>
      </c>
    </row>
    <row r="52" spans="1:3" ht="17.25" customHeight="1" outlineLevel="2">
      <c r="A52" s="1"/>
      <c r="B52" s="10" t="s">
        <v>113</v>
      </c>
      <c r="C52" s="17">
        <f>C53+C54</f>
        <v>36092.58</v>
      </c>
    </row>
    <row r="53" spans="1:3" ht="27" customHeight="1" outlineLevel="2">
      <c r="A53" s="1"/>
      <c r="B53" s="11" t="s">
        <v>115</v>
      </c>
      <c r="C53" s="34">
        <v>28610.15</v>
      </c>
    </row>
    <row r="54" spans="1:3" ht="27" customHeight="1" outlineLevel="2">
      <c r="A54" s="1"/>
      <c r="B54" s="11" t="s">
        <v>138</v>
      </c>
      <c r="C54" s="34">
        <v>7482.43</v>
      </c>
    </row>
    <row r="55" spans="1:3" ht="16.5" customHeight="1" outlineLevel="2">
      <c r="A55" s="1"/>
      <c r="B55" s="10" t="s">
        <v>114</v>
      </c>
      <c r="C55" s="17">
        <f>C56+C57</f>
        <v>51400</v>
      </c>
    </row>
    <row r="56" spans="1:3" ht="15" customHeight="1" outlineLevel="2">
      <c r="A56" s="1"/>
      <c r="B56" s="11" t="s">
        <v>139</v>
      </c>
      <c r="C56" s="15">
        <v>33900</v>
      </c>
    </row>
    <row r="57" spans="1:3" ht="15" customHeight="1" outlineLevel="2">
      <c r="A57" s="1"/>
      <c r="B57" s="11" t="s">
        <v>140</v>
      </c>
      <c r="C57" s="15">
        <v>17500</v>
      </c>
    </row>
    <row r="58" spans="2:3" ht="48">
      <c r="B58" s="10" t="s">
        <v>141</v>
      </c>
      <c r="C58" s="18">
        <v>71934</v>
      </c>
    </row>
    <row r="59" spans="2:3" ht="12">
      <c r="B59" s="11" t="s">
        <v>142</v>
      </c>
      <c r="C59" s="15">
        <v>18500</v>
      </c>
    </row>
    <row r="60" spans="2:3" ht="12">
      <c r="B60" s="11" t="s">
        <v>143</v>
      </c>
      <c r="C60" s="15">
        <v>35500</v>
      </c>
    </row>
    <row r="61" spans="2:3" ht="12">
      <c r="B61" s="11" t="s">
        <v>144</v>
      </c>
      <c r="C61" s="15">
        <v>17934</v>
      </c>
    </row>
    <row r="62" spans="2:3" ht="24">
      <c r="B62" s="10" t="s">
        <v>10</v>
      </c>
      <c r="C62" s="18">
        <v>53912.58</v>
      </c>
    </row>
    <row r="63" spans="2:3" ht="12">
      <c r="B63" s="11" t="s">
        <v>11</v>
      </c>
      <c r="C63" s="15">
        <v>34617.6</v>
      </c>
    </row>
    <row r="64" spans="2:3" ht="26.25" thickBot="1">
      <c r="B64" s="39" t="s">
        <v>145</v>
      </c>
      <c r="C64" s="40">
        <f>C5+C6-C51</f>
        <v>578719.2600000005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54">
      <selection activeCell="B1" sqref="B1:C84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60" t="s">
        <v>174</v>
      </c>
      <c r="C1" s="61"/>
    </row>
    <row r="2" spans="2:3" ht="12" thickBot="1">
      <c r="B2" s="3"/>
      <c r="C2" s="4"/>
    </row>
    <row r="3" spans="2:3" ht="11.25">
      <c r="B3" s="62" t="s">
        <v>5</v>
      </c>
      <c r="C3" s="64" t="s">
        <v>6</v>
      </c>
    </row>
    <row r="4" spans="2:3" ht="11.25">
      <c r="B4" s="63"/>
      <c r="C4" s="65"/>
    </row>
    <row r="5" spans="2:3" ht="34.5" customHeight="1" thickBot="1">
      <c r="B5" s="39" t="s">
        <v>146</v>
      </c>
      <c r="C5" s="40">
        <f>3_2020!C64</f>
        <v>578719.2600000005</v>
      </c>
    </row>
    <row r="6" spans="2:3" ht="36.75" customHeight="1">
      <c r="B6" s="28" t="s">
        <v>7</v>
      </c>
      <c r="C6" s="38">
        <f>C7+C8+C29+C66</f>
        <v>448603.95</v>
      </c>
    </row>
    <row r="7" spans="2:3" ht="20.25" customHeight="1">
      <c r="B7" s="2" t="s">
        <v>123</v>
      </c>
      <c r="C7" s="15">
        <v>29664</v>
      </c>
    </row>
    <row r="8" spans="2:3" ht="32.25" customHeight="1">
      <c r="B8" s="23" t="s">
        <v>98</v>
      </c>
      <c r="C8" s="17">
        <f>C9+C10+C11+C12+C13+C14</f>
        <v>333659.95</v>
      </c>
    </row>
    <row r="9" spans="2:3" ht="17.25" customHeight="1">
      <c r="B9" s="2" t="s">
        <v>4</v>
      </c>
      <c r="C9" s="15">
        <v>7472.1</v>
      </c>
    </row>
    <row r="10" spans="2:3" ht="15" customHeight="1">
      <c r="B10" s="2" t="s">
        <v>18</v>
      </c>
      <c r="C10" s="15">
        <v>0</v>
      </c>
    </row>
    <row r="11" spans="2:3" ht="15.75" customHeight="1">
      <c r="B11" s="2" t="s">
        <v>2</v>
      </c>
      <c r="C11" s="15">
        <v>244722.4</v>
      </c>
    </row>
    <row r="12" spans="2:3" ht="15.75" customHeight="1">
      <c r="B12" s="2" t="s">
        <v>12</v>
      </c>
      <c r="C12" s="15">
        <v>13000</v>
      </c>
    </row>
    <row r="13" spans="2:3" ht="37.5" customHeight="1">
      <c r="B13" s="2" t="s">
        <v>172</v>
      </c>
      <c r="C13" s="15">
        <v>39515.45</v>
      </c>
    </row>
    <row r="14" spans="2:4" ht="15.75" customHeight="1">
      <c r="B14" s="41" t="s">
        <v>129</v>
      </c>
      <c r="C14" s="42">
        <f>SUM(C15:C28)</f>
        <v>28950</v>
      </c>
      <c r="D14" s="44"/>
    </row>
    <row r="15" spans="2:3" ht="15.75" customHeight="1">
      <c r="B15" s="2" t="s">
        <v>3</v>
      </c>
      <c r="C15" s="15">
        <v>16800</v>
      </c>
    </row>
    <row r="16" spans="2:3" ht="15.75" customHeight="1">
      <c r="B16" s="2" t="s">
        <v>164</v>
      </c>
      <c r="C16" s="16">
        <v>150</v>
      </c>
    </row>
    <row r="17" spans="2:3" ht="15.75" customHeight="1">
      <c r="B17" s="2" t="s">
        <v>165</v>
      </c>
      <c r="C17" s="16">
        <v>700</v>
      </c>
    </row>
    <row r="18" spans="2:3" ht="15.75" customHeight="1">
      <c r="B18" s="2" t="s">
        <v>150</v>
      </c>
      <c r="C18" s="16">
        <v>500</v>
      </c>
    </row>
    <row r="19" spans="2:3" ht="15.75" customHeight="1">
      <c r="B19" s="2" t="s">
        <v>166</v>
      </c>
      <c r="C19" s="16">
        <v>500</v>
      </c>
    </row>
    <row r="20" spans="2:3" ht="15.75" customHeight="1">
      <c r="B20" s="2" t="s">
        <v>167</v>
      </c>
      <c r="C20" s="16">
        <v>200</v>
      </c>
    </row>
    <row r="21" spans="2:3" ht="15.75" customHeight="1">
      <c r="B21" s="2" t="s">
        <v>83</v>
      </c>
      <c r="C21" s="16">
        <v>4000</v>
      </c>
    </row>
    <row r="22" spans="2:3" ht="15.75" customHeight="1">
      <c r="B22" s="2" t="s">
        <v>168</v>
      </c>
      <c r="C22" s="16">
        <v>400</v>
      </c>
    </row>
    <row r="23" spans="2:3" ht="15.75" customHeight="1">
      <c r="B23" s="2" t="s">
        <v>169</v>
      </c>
      <c r="C23" s="15">
        <v>3000</v>
      </c>
    </row>
    <row r="24" spans="2:3" ht="15.75" customHeight="1">
      <c r="B24" s="2" t="s">
        <v>170</v>
      </c>
      <c r="C24" s="16">
        <v>100</v>
      </c>
    </row>
    <row r="25" spans="2:3" ht="15.75" customHeight="1">
      <c r="B25" s="2" t="s">
        <v>158</v>
      </c>
      <c r="C25" s="16">
        <v>300</v>
      </c>
    </row>
    <row r="26" spans="2:3" ht="15.75" customHeight="1">
      <c r="B26" s="2" t="s">
        <v>173</v>
      </c>
      <c r="C26" s="16">
        <v>300</v>
      </c>
    </row>
    <row r="27" spans="2:3" ht="15.75" customHeight="1">
      <c r="B27" s="2" t="s">
        <v>171</v>
      </c>
      <c r="C27" s="15">
        <v>1000</v>
      </c>
    </row>
    <row r="28" spans="2:3" ht="15.75" customHeight="1">
      <c r="B28" s="2" t="s">
        <v>24</v>
      </c>
      <c r="C28" s="15">
        <v>1000</v>
      </c>
    </row>
    <row r="29" spans="2:3" ht="28.5" customHeight="1">
      <c r="B29" s="23" t="s">
        <v>19</v>
      </c>
      <c r="C29" s="17">
        <f>SUM(C30:C56)</f>
        <v>50280</v>
      </c>
    </row>
    <row r="30" spans="2:3" ht="18.75" customHeight="1">
      <c r="B30" s="2" t="s">
        <v>50</v>
      </c>
      <c r="C30" s="16">
        <v>300</v>
      </c>
    </row>
    <row r="31" spans="2:3" ht="18.75" customHeight="1">
      <c r="B31" s="2" t="s">
        <v>3</v>
      </c>
      <c r="C31" s="16">
        <v>200</v>
      </c>
    </row>
    <row r="32" spans="2:3" ht="18.75" customHeight="1">
      <c r="B32" s="2" t="s">
        <v>100</v>
      </c>
      <c r="C32" s="16">
        <v>800</v>
      </c>
    </row>
    <row r="33" spans="2:3" ht="18.75" customHeight="1">
      <c r="B33" s="2" t="s">
        <v>147</v>
      </c>
      <c r="C33" s="16">
        <v>100</v>
      </c>
    </row>
    <row r="34" spans="2:3" ht="18.75" customHeight="1">
      <c r="B34" s="2" t="s">
        <v>148</v>
      </c>
      <c r="C34" s="16">
        <v>500</v>
      </c>
    </row>
    <row r="35" spans="2:3" ht="18.75" customHeight="1">
      <c r="B35" s="2" t="s">
        <v>130</v>
      </c>
      <c r="C35" s="16">
        <v>500</v>
      </c>
    </row>
    <row r="36" spans="2:3" ht="18.75" customHeight="1">
      <c r="B36" s="2" t="s">
        <v>149</v>
      </c>
      <c r="C36" s="15">
        <v>1000</v>
      </c>
    </row>
    <row r="37" spans="2:3" ht="18.75" customHeight="1">
      <c r="B37" s="2" t="s">
        <v>150</v>
      </c>
      <c r="C37" s="16">
        <v>500</v>
      </c>
    </row>
    <row r="38" spans="2:3" ht="18.75" customHeight="1">
      <c r="B38" s="2" t="s">
        <v>23</v>
      </c>
      <c r="C38" s="15">
        <v>30000</v>
      </c>
    </row>
    <row r="39" spans="2:3" ht="18.75" customHeight="1">
      <c r="B39" s="2" t="s">
        <v>41</v>
      </c>
      <c r="C39" s="15">
        <v>1000</v>
      </c>
    </row>
    <row r="40" spans="2:3" ht="18.75" customHeight="1">
      <c r="B40" s="2" t="s">
        <v>151</v>
      </c>
      <c r="C40" s="16">
        <v>400</v>
      </c>
    </row>
    <row r="41" spans="2:3" ht="18.75" customHeight="1">
      <c r="B41" s="2" t="s">
        <v>152</v>
      </c>
      <c r="C41" s="15">
        <v>2000</v>
      </c>
    </row>
    <row r="42" spans="2:3" ht="18.75" customHeight="1">
      <c r="B42" s="2" t="s">
        <v>153</v>
      </c>
      <c r="C42" s="16">
        <v>300</v>
      </c>
    </row>
    <row r="43" spans="2:3" ht="18.75" customHeight="1">
      <c r="B43" s="2" t="s">
        <v>154</v>
      </c>
      <c r="C43" s="16">
        <v>300</v>
      </c>
    </row>
    <row r="44" spans="2:3" ht="17.25" customHeight="1">
      <c r="B44" s="2" t="s">
        <v>155</v>
      </c>
      <c r="C44" s="16">
        <v>100</v>
      </c>
    </row>
    <row r="45" spans="2:3" ht="17.25" customHeight="1">
      <c r="B45" s="2" t="s">
        <v>16</v>
      </c>
      <c r="C45" s="15">
        <v>3000</v>
      </c>
    </row>
    <row r="46" spans="2:3" ht="17.25" customHeight="1">
      <c r="B46" s="2" t="s">
        <v>56</v>
      </c>
      <c r="C46" s="15">
        <v>350</v>
      </c>
    </row>
    <row r="47" spans="2:3" ht="17.25" customHeight="1">
      <c r="B47" s="2" t="s">
        <v>156</v>
      </c>
      <c r="C47" s="15">
        <v>1700</v>
      </c>
    </row>
    <row r="48" spans="2:3" ht="17.25" customHeight="1">
      <c r="B48" s="2" t="s">
        <v>157</v>
      </c>
      <c r="C48" s="15">
        <v>3500</v>
      </c>
    </row>
    <row r="49" spans="2:3" ht="17.25" customHeight="1">
      <c r="B49" s="2" t="s">
        <v>158</v>
      </c>
      <c r="C49" s="16">
        <v>150</v>
      </c>
    </row>
    <row r="50" spans="2:3" ht="17.25" customHeight="1">
      <c r="B50" s="2" t="s">
        <v>159</v>
      </c>
      <c r="C50" s="16">
        <v>330</v>
      </c>
    </row>
    <row r="51" spans="2:3" ht="17.25" customHeight="1">
      <c r="B51" s="2" t="s">
        <v>110</v>
      </c>
      <c r="C51" s="16">
        <v>350</v>
      </c>
    </row>
    <row r="52" spans="2:3" ht="17.25" customHeight="1">
      <c r="B52" s="2" t="s">
        <v>160</v>
      </c>
      <c r="C52" s="16">
        <v>800</v>
      </c>
    </row>
    <row r="53" spans="2:3" ht="17.25" customHeight="1">
      <c r="B53" s="2" t="s">
        <v>161</v>
      </c>
      <c r="C53" s="16">
        <v>100</v>
      </c>
    </row>
    <row r="54" spans="2:3" ht="17.25" customHeight="1">
      <c r="B54" s="2" t="s">
        <v>162</v>
      </c>
      <c r="C54" s="16">
        <v>300</v>
      </c>
    </row>
    <row r="55" spans="2:3" ht="15" customHeight="1">
      <c r="B55" s="2" t="s">
        <v>163</v>
      </c>
      <c r="C55" s="16">
        <v>200</v>
      </c>
    </row>
    <row r="56" spans="2:3" ht="15" customHeight="1">
      <c r="B56" s="2" t="s">
        <v>127</v>
      </c>
      <c r="C56" s="15">
        <v>1500</v>
      </c>
    </row>
    <row r="57" spans="1:3" ht="23.25" customHeight="1" hidden="1" outlineLevel="2">
      <c r="A57" s="1"/>
      <c r="B57" s="2"/>
      <c r="C57" s="37"/>
    </row>
    <row r="58" spans="1:3" ht="12" customHeight="1" hidden="1" outlineLevel="2">
      <c r="A58" s="1"/>
      <c r="B58" s="2"/>
      <c r="C58" s="37"/>
    </row>
    <row r="59" spans="1:3" ht="23.25" customHeight="1" hidden="1" outlineLevel="2">
      <c r="A59" s="1"/>
      <c r="B59" s="2"/>
      <c r="C59" s="37"/>
    </row>
    <row r="60" spans="1:3" ht="23.25" customHeight="1" hidden="1" outlineLevel="2">
      <c r="A60" s="1"/>
      <c r="B60" s="2"/>
      <c r="C60" s="37"/>
    </row>
    <row r="61" spans="1:3" ht="23.25" customHeight="1" hidden="1" outlineLevel="2">
      <c r="A61" s="1"/>
      <c r="B61" s="2"/>
      <c r="C61" s="37"/>
    </row>
    <row r="62" spans="1:3" ht="23.25" customHeight="1" hidden="1" outlineLevel="2">
      <c r="A62" s="1"/>
      <c r="B62" s="2"/>
      <c r="C62" s="37"/>
    </row>
    <row r="63" spans="1:3" ht="23.25" customHeight="1" hidden="1" outlineLevel="2">
      <c r="A63" s="1"/>
      <c r="B63" s="2"/>
      <c r="C63" s="37"/>
    </row>
    <row r="64" spans="1:3" ht="12" customHeight="1" hidden="1" outlineLevel="2">
      <c r="A64" s="1"/>
      <c r="B64" s="2"/>
      <c r="C64" s="37"/>
    </row>
    <row r="65" spans="1:3" ht="23.25" customHeight="1" hidden="1" outlineLevel="2">
      <c r="A65" s="1"/>
      <c r="B65" s="2"/>
      <c r="C65" s="37"/>
    </row>
    <row r="66" spans="1:3" ht="16.5" customHeight="1" outlineLevel="2">
      <c r="A66" s="1"/>
      <c r="B66" s="23" t="s">
        <v>36</v>
      </c>
      <c r="C66" s="17">
        <f>C67</f>
        <v>35000</v>
      </c>
    </row>
    <row r="67" spans="1:3" ht="13.5" customHeight="1" outlineLevel="2">
      <c r="A67" s="1"/>
      <c r="B67" s="2" t="s">
        <v>16</v>
      </c>
      <c r="C67" s="15">
        <v>35000</v>
      </c>
    </row>
    <row r="68" spans="1:3" ht="39.75" customHeight="1" outlineLevel="2">
      <c r="A68" s="1"/>
      <c r="B68" s="25" t="s">
        <v>8</v>
      </c>
      <c r="C68" s="26">
        <f>C69+C73+C74+C78+C82</f>
        <v>534975.26</v>
      </c>
    </row>
    <row r="69" spans="1:3" ht="17.25" customHeight="1" outlineLevel="2">
      <c r="A69" s="1"/>
      <c r="B69" s="10" t="s">
        <v>113</v>
      </c>
      <c r="C69" s="17">
        <f>C70+C71+C72</f>
        <v>75565.19</v>
      </c>
    </row>
    <row r="70" spans="1:3" ht="18" customHeight="1" outlineLevel="2">
      <c r="A70" s="1"/>
      <c r="B70" s="2" t="s">
        <v>176</v>
      </c>
      <c r="C70" s="15">
        <v>12035</v>
      </c>
    </row>
    <row r="71" spans="1:3" ht="17.25" customHeight="1" outlineLevel="2">
      <c r="A71" s="1"/>
      <c r="B71" s="2" t="s">
        <v>1</v>
      </c>
      <c r="C71" s="15">
        <v>32205</v>
      </c>
    </row>
    <row r="72" spans="1:3" ht="19.5" customHeight="1" outlineLevel="2">
      <c r="A72" s="1"/>
      <c r="B72" s="2" t="s">
        <v>0</v>
      </c>
      <c r="C72" s="15">
        <v>31325.19</v>
      </c>
    </row>
    <row r="73" spans="1:3" ht="27" customHeight="1" outlineLevel="2">
      <c r="A73" s="1"/>
      <c r="B73" s="10" t="s">
        <v>175</v>
      </c>
      <c r="C73" s="17">
        <v>63465.6</v>
      </c>
    </row>
    <row r="74" spans="1:3" ht="16.5" customHeight="1" outlineLevel="2">
      <c r="A74" s="1"/>
      <c r="B74" s="10" t="s">
        <v>114</v>
      </c>
      <c r="C74" s="17">
        <f>C75+C76+C77</f>
        <v>56081.56</v>
      </c>
    </row>
    <row r="75" spans="1:3" ht="15" customHeight="1" outlineLevel="2">
      <c r="A75" s="1"/>
      <c r="B75" s="11" t="s">
        <v>117</v>
      </c>
      <c r="C75" s="15">
        <v>27400</v>
      </c>
    </row>
    <row r="76" spans="1:3" ht="15" customHeight="1" outlineLevel="2">
      <c r="A76" s="1"/>
      <c r="B76" s="11" t="s">
        <v>178</v>
      </c>
      <c r="C76" s="15">
        <v>6631.56</v>
      </c>
    </row>
    <row r="77" spans="1:3" ht="15" customHeight="1" outlineLevel="2">
      <c r="A77" s="1"/>
      <c r="B77" s="11" t="s">
        <v>177</v>
      </c>
      <c r="C77" s="15">
        <v>22050</v>
      </c>
    </row>
    <row r="78" spans="2:3" ht="48">
      <c r="B78" s="10" t="s">
        <v>141</v>
      </c>
      <c r="C78" s="18">
        <f>C79+C80+C81</f>
        <v>286444.65</v>
      </c>
    </row>
    <row r="79" spans="2:3" ht="12">
      <c r="B79" s="11" t="s">
        <v>142</v>
      </c>
      <c r="C79" s="43">
        <v>30076.58</v>
      </c>
    </row>
    <row r="80" spans="2:3" ht="12">
      <c r="B80" s="11" t="s">
        <v>143</v>
      </c>
      <c r="C80" s="15">
        <v>12000</v>
      </c>
    </row>
    <row r="81" spans="2:3" ht="12">
      <c r="B81" s="11" t="s">
        <v>144</v>
      </c>
      <c r="C81" s="15">
        <v>244368.07</v>
      </c>
    </row>
    <row r="82" spans="2:3" ht="24">
      <c r="B82" s="10" t="s">
        <v>10</v>
      </c>
      <c r="C82" s="18">
        <v>53418.26</v>
      </c>
    </row>
    <row r="83" spans="2:3" ht="12">
      <c r="B83" s="11" t="s">
        <v>11</v>
      </c>
      <c r="C83" s="15">
        <v>34617.6</v>
      </c>
    </row>
    <row r="84" spans="2:3" ht="26.25" thickBot="1">
      <c r="B84" s="39" t="s">
        <v>179</v>
      </c>
      <c r="C84" s="40">
        <f>C5+C6-C68</f>
        <v>492347.9500000004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workbookViewId="0" topLeftCell="A1">
      <selection activeCell="B35" sqref="B35"/>
    </sheetView>
  </sheetViews>
  <sheetFormatPr defaultColWidth="10.66015625" defaultRowHeight="11.25" outlineLevelRow="2"/>
  <cols>
    <col min="1" max="1" width="1.171875" style="0" customWidth="1"/>
    <col min="2" max="2" width="68.16015625" style="0" customWidth="1"/>
    <col min="3" max="3" width="17.16015625" style="0" customWidth="1"/>
    <col min="4" max="4" width="19.16015625" style="0" customWidth="1"/>
  </cols>
  <sheetData>
    <row r="1" spans="2:3" ht="34.5" customHeight="1">
      <c r="B1" s="60" t="s">
        <v>180</v>
      </c>
      <c r="C1" s="61"/>
    </row>
    <row r="2" spans="2:3" ht="12" thickBot="1">
      <c r="B2" s="3"/>
      <c r="C2" s="4"/>
    </row>
    <row r="3" spans="2:3" ht="11.25" customHeight="1">
      <c r="B3" s="62" t="s">
        <v>5</v>
      </c>
      <c r="C3" s="64" t="s">
        <v>6</v>
      </c>
    </row>
    <row r="4" spans="2:3" ht="12" customHeight="1" thickBot="1">
      <c r="B4" s="63"/>
      <c r="C4" s="65"/>
    </row>
    <row r="5" spans="2:3" ht="20.25" customHeight="1">
      <c r="B5" s="5" t="s">
        <v>35</v>
      </c>
      <c r="C5" s="14">
        <f>1_2020!C5</f>
        <v>371345.5400000005</v>
      </c>
    </row>
    <row r="6" spans="2:3" ht="20.25" customHeight="1">
      <c r="B6" s="32" t="s">
        <v>7</v>
      </c>
      <c r="C6" s="6">
        <f>C7+C8+C9+C16+C17</f>
        <v>1335833.46</v>
      </c>
    </row>
    <row r="7" spans="2:3" ht="20.25" customHeight="1">
      <c r="B7" s="2" t="s">
        <v>78</v>
      </c>
      <c r="C7" s="31">
        <f>2_2020!C7</f>
        <v>123927.99</v>
      </c>
    </row>
    <row r="8" spans="2:3" ht="20.25" customHeight="1">
      <c r="B8" s="2" t="s">
        <v>123</v>
      </c>
      <c r="C8" s="31">
        <f>3_2020!C7+4_2020!C7</f>
        <v>326304</v>
      </c>
    </row>
    <row r="9" spans="2:3" ht="17.25" customHeight="1">
      <c r="B9" s="23" t="s">
        <v>98</v>
      </c>
      <c r="C9" s="46">
        <f>C10+C11+C12+C13+C14+C15</f>
        <v>599701.47</v>
      </c>
    </row>
    <row r="10" spans="2:3" ht="14.25" customHeight="1">
      <c r="B10" s="2" t="s">
        <v>18</v>
      </c>
      <c r="C10" s="31">
        <f>1_2020!C8+2_2020!C10+3_2020!C10+4_2020!C10</f>
        <v>4319.52</v>
      </c>
    </row>
    <row r="11" spans="2:3" ht="14.25" customHeight="1">
      <c r="B11" s="2" t="s">
        <v>4</v>
      </c>
      <c r="C11" s="31">
        <f>1_2020!C7+2_2020!C9+3_2020!C9+4_2020!C9</f>
        <v>14482.1</v>
      </c>
    </row>
    <row r="12" spans="2:3" ht="14.25" customHeight="1">
      <c r="B12" s="2" t="s">
        <v>2</v>
      </c>
      <c r="C12" s="31">
        <f>1_2020!C9+2_2020!C11+3_2020!C11+4_2020!C11</f>
        <v>360922.4</v>
      </c>
    </row>
    <row r="13" spans="2:3" ht="12" customHeight="1">
      <c r="B13" s="2" t="s">
        <v>12</v>
      </c>
      <c r="C13" s="31">
        <f>3_2020!C12+4_2020!C12</f>
        <v>28000</v>
      </c>
    </row>
    <row r="14" spans="2:3" ht="24" customHeight="1">
      <c r="B14" s="2" t="s">
        <v>172</v>
      </c>
      <c r="C14" s="15">
        <f>4_2020!C13</f>
        <v>39515.45</v>
      </c>
    </row>
    <row r="15" spans="2:3" ht="12" customHeight="1">
      <c r="B15" s="2" t="s">
        <v>182</v>
      </c>
      <c r="C15" s="15">
        <f>1_2020!D10+2_2020!D12+3_2020!D13+4_2020!C14</f>
        <v>152462</v>
      </c>
    </row>
    <row r="16" spans="2:4" ht="16.5" customHeight="1">
      <c r="B16" s="23" t="s">
        <v>181</v>
      </c>
      <c r="C16" s="47">
        <f>1_2020!C14+1_2020!C27+1_2020!C42+2_2020!C30+3_2020!C25+4_2020!C29</f>
        <v>100700</v>
      </c>
      <c r="D16" s="21"/>
    </row>
    <row r="17" spans="2:4" ht="15.75" customHeight="1">
      <c r="B17" s="23" t="s">
        <v>20</v>
      </c>
      <c r="C17" s="48">
        <f>1_2020!C49+2_2020!C58+3_2020!C48+4_2020!C66</f>
        <v>185200</v>
      </c>
      <c r="D17" s="20"/>
    </row>
    <row r="18" spans="1:3" ht="21" customHeight="1" outlineLevel="2">
      <c r="A18" s="1"/>
      <c r="B18" s="32" t="s">
        <v>8</v>
      </c>
      <c r="C18" s="7">
        <f>C20+C21+C22+C23+C24+C28</f>
        <v>1214831.05</v>
      </c>
    </row>
    <row r="19" spans="1:3" ht="16.5" customHeight="1" outlineLevel="2">
      <c r="A19" s="1"/>
      <c r="B19" s="8" t="s">
        <v>9</v>
      </c>
      <c r="C19" s="9"/>
    </row>
    <row r="20" spans="1:3" ht="16.5" customHeight="1" outlineLevel="2">
      <c r="A20" s="1"/>
      <c r="B20" s="36" t="s">
        <v>185</v>
      </c>
      <c r="C20" s="15">
        <f>2_2020!C64+3_2020!C52+4_2020!C69</f>
        <v>127590.22</v>
      </c>
    </row>
    <row r="21" spans="1:3" ht="24" customHeight="1" outlineLevel="2">
      <c r="A21" s="1"/>
      <c r="B21" s="36" t="s">
        <v>175</v>
      </c>
      <c r="C21" s="15">
        <f>4_2020!C73</f>
        <v>63465.6</v>
      </c>
    </row>
    <row r="22" spans="1:3" ht="15.75" customHeight="1" outlineLevel="2">
      <c r="A22" s="1"/>
      <c r="B22" s="36" t="s">
        <v>114</v>
      </c>
      <c r="C22" s="15">
        <f>1_2020!C56+2_2020!C66+3_2020!C55+4_2020!C74</f>
        <v>235826.36</v>
      </c>
    </row>
    <row r="23" spans="1:3" ht="15" customHeight="1" outlineLevel="2">
      <c r="A23" s="1"/>
      <c r="B23" s="49" t="s">
        <v>13</v>
      </c>
      <c r="C23" s="15">
        <f>2_2020!C71</f>
        <v>4500</v>
      </c>
    </row>
    <row r="24" spans="1:3" ht="35.25" customHeight="1" outlineLevel="2">
      <c r="A24" s="1"/>
      <c r="B24" s="51" t="s">
        <v>198</v>
      </c>
      <c r="C24" s="50">
        <f>C25+C26+C27</f>
        <v>586115.92</v>
      </c>
    </row>
    <row r="25" spans="1:3" ht="15" customHeight="1" outlineLevel="2">
      <c r="A25" s="1"/>
      <c r="B25" s="11" t="s">
        <v>183</v>
      </c>
      <c r="C25" s="19">
        <f>1_2020!C57+2_2020!C70</f>
        <v>11023.019999999999</v>
      </c>
    </row>
    <row r="26" spans="1:3" ht="15" customHeight="1" outlineLevel="2">
      <c r="A26" s="1"/>
      <c r="B26" s="11" t="s">
        <v>184</v>
      </c>
      <c r="C26" s="19">
        <f>1_2020!C58+2_2020!C73+3_2020!C60+3_2020!C61+4_2020!C80+4_2020!C81</f>
        <v>495443.39</v>
      </c>
    </row>
    <row r="27" spans="1:3" ht="15" customHeight="1" outlineLevel="2">
      <c r="A27" s="1"/>
      <c r="B27" s="11" t="s">
        <v>200</v>
      </c>
      <c r="C27" s="19">
        <f>1_2020!C54+1_2020!C55+3_2020!C59+4_2020!C79</f>
        <v>79649.51000000001</v>
      </c>
    </row>
    <row r="28" spans="1:3" ht="20.25" customHeight="1" outlineLevel="2">
      <c r="A28" s="1"/>
      <c r="B28" s="51" t="s">
        <v>10</v>
      </c>
      <c r="C28" s="50">
        <f>1_2020!C59+2_2020!C75+3_2020!C62+4_2020!C82</f>
        <v>197332.95</v>
      </c>
    </row>
    <row r="29" spans="1:3" ht="17.25" customHeight="1" outlineLevel="2">
      <c r="A29" s="1"/>
      <c r="B29" s="11" t="s">
        <v>11</v>
      </c>
      <c r="C29" s="19">
        <f>1_2020!C60+2_2020!C76+3_2020!C63+4_2020!C83</f>
        <v>132710.4</v>
      </c>
    </row>
    <row r="30" spans="1:3" ht="15.75" customHeight="1" outlineLevel="2" thickBot="1">
      <c r="A30" s="1"/>
      <c r="B30" s="12" t="s">
        <v>179</v>
      </c>
      <c r="C30" s="13">
        <f>C5+C6-C18</f>
        <v>492347.9500000004</v>
      </c>
    </row>
    <row r="31" spans="2:3" ht="40.5" customHeight="1">
      <c r="B31" s="67" t="s">
        <v>186</v>
      </c>
      <c r="C31" s="67"/>
    </row>
    <row r="33" spans="2:3" ht="11.25">
      <c r="B33" s="22"/>
      <c r="C33" s="22"/>
    </row>
    <row r="34" spans="2:3" ht="33" customHeight="1">
      <c r="B34" s="68" t="s">
        <v>187</v>
      </c>
      <c r="C34" s="68"/>
    </row>
    <row r="35" spans="2:3" ht="17.25" customHeight="1">
      <c r="B35" s="52" t="s">
        <v>26</v>
      </c>
      <c r="C35" s="58">
        <f>SUM(C36:C41)</f>
        <v>620137.24</v>
      </c>
    </row>
    <row r="36" spans="2:4" ht="11.25">
      <c r="B36" s="53" t="s">
        <v>199</v>
      </c>
      <c r="C36" s="59">
        <v>165023.36</v>
      </c>
      <c r="D36" s="33"/>
    </row>
    <row r="37" spans="2:4" ht="11.25">
      <c r="B37" s="53" t="s">
        <v>190</v>
      </c>
      <c r="C37" s="59">
        <v>171009.29</v>
      </c>
      <c r="D37" s="33"/>
    </row>
    <row r="38" spans="2:4" ht="11.25">
      <c r="B38" s="53" t="s">
        <v>191</v>
      </c>
      <c r="C38" s="59">
        <v>51574.37</v>
      </c>
      <c r="D38" s="33"/>
    </row>
    <row r="39" spans="2:4" ht="11.25">
      <c r="B39" s="53" t="s">
        <v>192</v>
      </c>
      <c r="C39" s="59">
        <v>36666.38</v>
      </c>
      <c r="D39" s="33"/>
    </row>
    <row r="40" spans="2:4" ht="11.25">
      <c r="B40" s="53" t="s">
        <v>193</v>
      </c>
      <c r="C40" s="59">
        <v>74695.47</v>
      </c>
      <c r="D40" s="33"/>
    </row>
    <row r="41" spans="2:4" ht="23.25" customHeight="1">
      <c r="B41" s="54" t="s">
        <v>194</v>
      </c>
      <c r="C41" s="59">
        <v>121168.37</v>
      </c>
      <c r="D41" s="33"/>
    </row>
    <row r="42" spans="2:4" ht="11.25">
      <c r="B42" s="53" t="s">
        <v>188</v>
      </c>
      <c r="C42" s="53" t="s">
        <v>195</v>
      </c>
      <c r="D42" s="33"/>
    </row>
    <row r="43" spans="2:4" ht="11.25">
      <c r="B43" s="53" t="s">
        <v>189</v>
      </c>
      <c r="C43" s="53" t="s">
        <v>196</v>
      </c>
      <c r="D43" s="33"/>
    </row>
    <row r="44" spans="2:3" ht="23.25" customHeight="1">
      <c r="B44" s="66" t="s">
        <v>197</v>
      </c>
      <c r="C44" s="66"/>
    </row>
    <row r="45" spans="2:3" ht="30.75" customHeight="1">
      <c r="B45" s="66" t="s">
        <v>15</v>
      </c>
      <c r="C45" s="66"/>
    </row>
    <row r="46" spans="2:3" ht="16.5" customHeight="1">
      <c r="B46" s="55"/>
      <c r="C46" s="55"/>
    </row>
    <row r="47" spans="2:3" ht="11.25">
      <c r="B47" s="56" t="s">
        <v>33</v>
      </c>
      <c r="C47" s="57"/>
    </row>
    <row r="48" spans="2:4" ht="11.25">
      <c r="B48" s="53" t="s">
        <v>32</v>
      </c>
      <c r="C48" s="57">
        <v>48</v>
      </c>
      <c r="D48" s="33"/>
    </row>
    <row r="49" spans="2:4" ht="11.25">
      <c r="B49" s="53" t="s">
        <v>27</v>
      </c>
      <c r="C49" s="57">
        <v>26</v>
      </c>
      <c r="D49" s="33"/>
    </row>
    <row r="50" spans="2:4" ht="11.25">
      <c r="B50" s="53" t="s">
        <v>31</v>
      </c>
      <c r="C50" s="57">
        <v>208</v>
      </c>
      <c r="D50" s="33"/>
    </row>
    <row r="51" spans="2:4" ht="11.25">
      <c r="B51" s="53" t="s">
        <v>28</v>
      </c>
      <c r="C51" s="57">
        <v>1000</v>
      </c>
      <c r="D51" s="33"/>
    </row>
    <row r="52" spans="2:4" ht="11.25">
      <c r="B52" s="53" t="s">
        <v>29</v>
      </c>
      <c r="C52" s="57">
        <v>403</v>
      </c>
      <c r="D52" s="33"/>
    </row>
    <row r="53" spans="2:4" ht="11.25">
      <c r="B53" s="53" t="s">
        <v>30</v>
      </c>
      <c r="C53" s="57">
        <v>5895</v>
      </c>
      <c r="D53" s="33"/>
    </row>
  </sheetData>
  <sheetProtection/>
  <mergeCells count="7">
    <mergeCell ref="B45:C45"/>
    <mergeCell ref="B1:C1"/>
    <mergeCell ref="B3:B4"/>
    <mergeCell ref="C3:C4"/>
    <mergeCell ref="B31:C31"/>
    <mergeCell ref="B34:C34"/>
    <mergeCell ref="B44:C44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Инна Викторовна</dc:creator>
  <cp:keywords/>
  <dc:description/>
  <cp:lastModifiedBy>Кочегарова Инна Викторовна</cp:lastModifiedBy>
  <cp:lastPrinted>2018-07-11T06:24:25Z</cp:lastPrinted>
  <dcterms:created xsi:type="dcterms:W3CDTF">2018-04-11T13:49:03Z</dcterms:created>
  <dcterms:modified xsi:type="dcterms:W3CDTF">2021-07-27T13:01:36Z</dcterms:modified>
  <cp:category/>
  <cp:version/>
  <cp:contentType/>
  <cp:contentStatus/>
  <cp:revision>1</cp:revision>
</cp:coreProperties>
</file>