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730" windowHeight="11025" activeTab="4"/>
  </bookViews>
  <sheets>
    <sheet name="1_2018" sheetId="1" r:id="rId1"/>
    <sheet name="2_2018" sheetId="2" r:id="rId2"/>
    <sheet name="3_2018" sheetId="3" r:id="rId3"/>
    <sheet name="4_2018" sheetId="4" r:id="rId4"/>
    <sheet name="СВОД" sheetId="5" r:id="rId5"/>
  </sheets>
  <externalReferences>
    <externalReference r:id="rId8"/>
  </externalReferences>
  <definedNames>
    <definedName name="_xlnm.Print_Area" localSheetId="4">'СВОД'!$A$1:$C$124</definedName>
  </definedNames>
  <calcPr fullCalcOnLoad="1" refMode="R1C1"/>
</workbook>
</file>

<file path=xl/sharedStrings.xml><?xml version="1.0" encoding="utf-8"?>
<sst xmlns="http://schemas.openxmlformats.org/spreadsheetml/2006/main" count="331" uniqueCount="153">
  <si>
    <t>Банковское обслуживание</t>
  </si>
  <si>
    <t>Бухгалтерские услуги</t>
  </si>
  <si>
    <t>Оплата по договору подряда и налоги</t>
  </si>
  <si>
    <t>Сопровождение интернет-сайта</t>
  </si>
  <si>
    <t>Продуктовые наборы участницам программы</t>
  </si>
  <si>
    <t>перерасход по средствам обл субсидии</t>
  </si>
  <si>
    <t>УФК по Рязанской области Мин ТО и ОО</t>
  </si>
  <si>
    <t>Приобретение предметов первой необходимости</t>
  </si>
  <si>
    <t>Информационная поддержка</t>
  </si>
  <si>
    <t>Проведение праздника "Новогодняя елка"</t>
  </si>
  <si>
    <t>услуги связи</t>
  </si>
  <si>
    <t>Поступление гуманитарной помощи</t>
  </si>
  <si>
    <t>Материальная помощь участницам программы</t>
  </si>
  <si>
    <t>Фролова А.С._благ_помощь</t>
  </si>
  <si>
    <t>Аренда помещения</t>
  </si>
  <si>
    <t>Масленница</t>
  </si>
  <si>
    <t>Анонимно</t>
  </si>
  <si>
    <t>ИП Головлев П.А.</t>
  </si>
  <si>
    <t>Ящик для сбора пожертвований</t>
  </si>
  <si>
    <t>Наименование</t>
  </si>
  <si>
    <t>руб.</t>
  </si>
  <si>
    <t>Поступления благотворительных средств:</t>
  </si>
  <si>
    <t>Остаток неиспользованных средств на 01.01.2018</t>
  </si>
  <si>
    <t>Грант_2017_"Не превращай плюс в крест"</t>
  </si>
  <si>
    <t>Расходование благотворительных средств:</t>
  </si>
  <si>
    <t xml:space="preserve">         в том числе:                                                                </t>
  </si>
  <si>
    <t>Расходы по гранту 2017 "Не превращай плюс в крест"</t>
  </si>
  <si>
    <t>Расходы по программе "Неравнодушные соседи" АО "Дикси Юг"</t>
  </si>
  <si>
    <t>Расходы по программе "Самая лучшая больница"</t>
  </si>
  <si>
    <t>Благотворительная помощь на покупку мед.препаратов</t>
  </si>
  <si>
    <t>Оказание гуманитарной помощи участницам благотворительных программ (продукты, памперсы, детское питание, коляски, кроватки и пр.) из средств на общие цели фонда</t>
  </si>
  <si>
    <t xml:space="preserve">Расходы на содержание и уставную деятельн. Фонда </t>
  </si>
  <si>
    <t>в т. ч. зарплата сотрудников</t>
  </si>
  <si>
    <t>Остаток неиспользованных средств на 31.03.2018</t>
  </si>
  <si>
    <t>ООО "Квартиры Рязани"</t>
  </si>
  <si>
    <t>Взнос учредителя</t>
  </si>
  <si>
    <t>Шарапова Виктория Владимировна пожертвование</t>
  </si>
  <si>
    <t>Ясинская Л.В. Пожертвование</t>
  </si>
  <si>
    <t>Прочие</t>
  </si>
  <si>
    <t>Наборы для новорожденных, сформировано 10 наборов</t>
  </si>
  <si>
    <t>предметы первой необходимости для мам с детьми  - коляски, приобретено 11 шт</t>
  </si>
  <si>
    <t>Просветительские занятия_для женщин проведено 6 занятий общее количетво 99 человек</t>
  </si>
  <si>
    <t>Просветительские занятия_беременные, проведено два цикла лекций, которые посетило 20 женщин</t>
  </si>
  <si>
    <t>Офисные расходы (ведение бухгалтерского учета)</t>
  </si>
  <si>
    <t>Полиграфия (ручки, брелки с логотипом)</t>
  </si>
  <si>
    <t xml:space="preserve">Прочие мероприятия (печать листовок и блокнотов для семинара) </t>
  </si>
  <si>
    <t>Мастер-классы, проведено 3 занятия, которые посетило 33 человека</t>
  </si>
  <si>
    <t>Отчет о поступлении и расходовании полученных средств за 1-й квартал 2018 года</t>
  </si>
  <si>
    <t>Расходы по программе "Благо.ру"</t>
  </si>
  <si>
    <t>Отчет о поступлении и расходовании полученных средств за 2-й квартал 2018 года</t>
  </si>
  <si>
    <t>Остаток неиспользованных средств на 01.04.2018</t>
  </si>
  <si>
    <t>Областная субсидия на деятельность центра комплесной помощи женщинам в трудной ситуации</t>
  </si>
  <si>
    <t>Малашкина Елена Александровна (пожертвование)</t>
  </si>
  <si>
    <t>Есипович Татьяна Владимировна (пожертвование)</t>
  </si>
  <si>
    <t>Поступление гуманитарной помощи (от Рязанской Епрахии и частных лиц)</t>
  </si>
  <si>
    <t>Мастер-классы, проведено 3 занятия, которые посетило 18 человек</t>
  </si>
  <si>
    <t>Полиграфия (система джокеров)</t>
  </si>
  <si>
    <t>предметы первой необходимости для мам с детьми  - памперсы, приобретено 58 упаковок</t>
  </si>
  <si>
    <t>Просветительские занятия_беременные, проведено три цикла лекций, которые посетило 30 женщин</t>
  </si>
  <si>
    <t>Просветительские занятия_для женщин проведено 6 занятий общее количество 102 человека</t>
  </si>
  <si>
    <t>предметы первой необходимости для мам с детьми  - оплачены продукты для последующей выдачи подопечным</t>
  </si>
  <si>
    <t>Видеосюжет о семинаре "Семья.Любовь.Здоровье" на телеканале ТКР</t>
  </si>
  <si>
    <t>Подарки для подопечных к Пасхе (куличи)</t>
  </si>
  <si>
    <t>Расходы на проведение семинара "Семья.Любовь.Здоровье"</t>
  </si>
  <si>
    <t>в том числе материальная помощь</t>
  </si>
  <si>
    <t xml:space="preserve">Оказание гуманитарной помощи участницам благотворительных программ (продукты, памперсы, детское питание, коляски, кроватки и пр.) </t>
  </si>
  <si>
    <t>Участие в городском фестивале "Во!Семья"</t>
  </si>
  <si>
    <t>День медицинского работника</t>
  </si>
  <si>
    <t>Информационные мероприятия, благотворительные акции</t>
  </si>
  <si>
    <t>Остаток неиспользованных средств на 30.06.2018</t>
  </si>
  <si>
    <t>Оплата по договору подряда и налоги (админитсратор, психолог, руководитель проекта)</t>
  </si>
  <si>
    <t>Остаток неиспользованных средств на 01.07.2018</t>
  </si>
  <si>
    <t>Остаток неиспользованных средств на 30.09.2018</t>
  </si>
  <si>
    <t>Остаток неиспользованных средств на 01.10.2018</t>
  </si>
  <si>
    <t>Остаток неиспользованных средств на 31.12.2018</t>
  </si>
  <si>
    <t>Отчет о поступлении и расходовании полученных средств за 2018 год</t>
  </si>
  <si>
    <t>Отчет о поступлении и расходовании полученных средств за 3-й квартал 2018 года</t>
  </si>
  <si>
    <t>Отчет о поступлении и расходовании полученных средств за 4-й квартал 2018 года</t>
  </si>
  <si>
    <t>Белов Александр Владимирович</t>
  </si>
  <si>
    <t>Ясинская Елена Викторовна</t>
  </si>
  <si>
    <t>КАФ фонд поддержки и развития филантропии (Благо.ру)</t>
  </si>
  <si>
    <t>ООО"Рязань-ГазАудит"</t>
  </si>
  <si>
    <t>Ящики для сбора пожертвований</t>
  </si>
  <si>
    <t>Татьяна Владимировна П.</t>
  </si>
  <si>
    <t>Приобретение детского питания (сформировано 120 наборов)</t>
  </si>
  <si>
    <t xml:space="preserve">Расходы по программе "Благо.ру" </t>
  </si>
  <si>
    <t>зарплата сотрудников</t>
  </si>
  <si>
    <t>Расходы на содержание и уставную деятельн. Фонда , в т.ч:</t>
  </si>
  <si>
    <t>устройство навеса перед входом в офис для колясок</t>
  </si>
  <si>
    <t>Расходы по областной субсидии 2018 года</t>
  </si>
  <si>
    <t>Полиграфия и сувениры с логотипом фонда для публичных мероприятий</t>
  </si>
  <si>
    <t>Приобретение предметов первой необходимости (кастрюли)</t>
  </si>
  <si>
    <t>Просветительские занятия_для женщин проведено 6 занятий общее количество 93 человека</t>
  </si>
  <si>
    <t>Грант_2018_"Просвещение и Помощь"</t>
  </si>
  <si>
    <t>Пирожкова Л.В.</t>
  </si>
  <si>
    <t>Купрякова Ольга</t>
  </si>
  <si>
    <t>Курбанова Дилором</t>
  </si>
  <si>
    <t>Левкина Татьяна Петровна</t>
  </si>
  <si>
    <t>Пономарева Татьяна Владимировна</t>
  </si>
  <si>
    <t>Романова Ирина Николаевна</t>
  </si>
  <si>
    <t>Тищенко Владлена Владимировна</t>
  </si>
  <si>
    <t>ООО Рязань-ГазАудит</t>
  </si>
  <si>
    <t>Расходы по гранту 2018 "Просвещение и Помощь"</t>
  </si>
  <si>
    <t xml:space="preserve">Просветительские занятия_беременные, </t>
  </si>
  <si>
    <t xml:space="preserve">Просветительские занятия_для женщин </t>
  </si>
  <si>
    <t>Наборы для новорожденных</t>
  </si>
  <si>
    <t>Оборудование школы беременных</t>
  </si>
  <si>
    <t>Офисные расходы (услуги связи)</t>
  </si>
  <si>
    <t>Бытовая химия</t>
  </si>
  <si>
    <t>Детское питание</t>
  </si>
  <si>
    <t>Книжки-пазлы к Дню Матери</t>
  </si>
  <si>
    <t>Офисные расходы (бумага)</t>
  </si>
  <si>
    <t>Просветительские занятия_беременные</t>
  </si>
  <si>
    <t>Мастер-классы для подопечных</t>
  </si>
  <si>
    <t>Проведение праздничных мероприятий для подопечных семей</t>
  </si>
  <si>
    <t>Сертификаты на получение приданного для новорожденного</t>
  </si>
  <si>
    <t>Ящики для сбора пожертвоаний</t>
  </si>
  <si>
    <t>Подгузники</t>
  </si>
  <si>
    <t>Проведение празднич. мероприятия "Аллея сохраненных жизней"</t>
  </si>
  <si>
    <t>Оплата по договору подряда и налоги (администратор, психолог, руководитель проекта)</t>
  </si>
  <si>
    <t xml:space="preserve">Ясинская Л.В. </t>
  </si>
  <si>
    <t>Фролова А.С.</t>
  </si>
  <si>
    <t>Шарапова В. В.</t>
  </si>
  <si>
    <t>Малашкина Е.А.</t>
  </si>
  <si>
    <t>Есипович Т.В.</t>
  </si>
  <si>
    <t>Ясинская Е.В.</t>
  </si>
  <si>
    <t>Белов А.В.</t>
  </si>
  <si>
    <t>Левкина Т.П.</t>
  </si>
  <si>
    <t>Пономарева Т.В.</t>
  </si>
  <si>
    <t>Романова И.Н.</t>
  </si>
  <si>
    <t>Тищенко В.В.</t>
  </si>
  <si>
    <t>Просветительские занятия, проведено два цикла лекций, которые посетило 40 женщин</t>
  </si>
  <si>
    <t>Просветительские занятия_для женщин общее количество слушателей 358 человек</t>
  </si>
  <si>
    <t>Просветительские занятия_беременные, общее количество слушателей 90 человек</t>
  </si>
  <si>
    <t>Мастер-классы для подопечных 10 занятий</t>
  </si>
  <si>
    <t xml:space="preserve">Приобретение детского питания </t>
  </si>
  <si>
    <t>предметы первой необходимости для мам с детьми  - памперсы</t>
  </si>
  <si>
    <t>Полиграфия (ручки, брелки с логотипом, джокеры)</t>
  </si>
  <si>
    <t>Подробные отчеты об оказанной адресной помощи участницам благотворительной программы можно увидеть в разделе "Кому мы вместе помогаем" нашего сайта</t>
  </si>
  <si>
    <t>Указанный отчет сформирован исходя из поступивших в 2018 году и израсходованных на благотворительные цели средств (произведена оплата продуктов, предметов первой необходимости и прочих товаров для нужд благотворительной программы).</t>
  </si>
  <si>
    <t>Всего за 2018 г. оказана адресная помощь нуждающимся (45 семьям, 114 детей) 846 раз на общую сумму 568201,92 руб.         В том числе:</t>
  </si>
  <si>
    <t xml:space="preserve">     коляски, кроватки и прочая детская мебель на сумму </t>
  </si>
  <si>
    <t xml:space="preserve">     памперсы на сумму </t>
  </si>
  <si>
    <t xml:space="preserve">     продукты на сумму </t>
  </si>
  <si>
    <t xml:space="preserve">    наборы для новорожденных на сумму </t>
  </si>
  <si>
    <t xml:space="preserve">    материальная помощь</t>
  </si>
  <si>
    <t xml:space="preserve">    прочая помощь (лекарства, бытовая химия, постельное белье, посуда, билеты на театральные и иные представления, игрушки, сладкие подарки, призы, экскурсии и пр.) на общую сумму</t>
  </si>
  <si>
    <t xml:space="preserve">    набор детского питания</t>
  </si>
  <si>
    <t xml:space="preserve">     набор бытовой химии </t>
  </si>
  <si>
    <t xml:space="preserve">Кроме того, из пункта вещевой помощи оказана помощь 445 раз, проведено 727 консультаций по телефону </t>
  </si>
  <si>
    <t>Акция "Дети вместо цветов"  Школа № 7 , 5В класс</t>
  </si>
  <si>
    <t>Морозова Александра Сергеевна</t>
  </si>
  <si>
    <t>Морозова А. 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</si>
</sst>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0_ ;[Red]\-0.00\ "/>
    <numFmt numFmtId="168" formatCode="0;[Red]\-0"/>
    <numFmt numFmtId="169" formatCode="0.00000"/>
    <numFmt numFmtId="170" formatCode="0.0000"/>
    <numFmt numFmtId="171" formatCode="0.000"/>
    <numFmt numFmtId="172" formatCode="0.0"/>
    <numFmt numFmtId="173" formatCode="0.0;[Red]\-0.0"/>
    <numFmt numFmtId="174" formatCode="0.0000000000"/>
    <numFmt numFmtId="175" formatCode="0.000000000"/>
    <numFmt numFmtId="176" formatCode="0.00000000"/>
    <numFmt numFmtId="177" formatCode="0.0000000"/>
    <numFmt numFmtId="178" formatCode="0.000000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5"/>
    </xf>
    <xf numFmtId="0" fontId="1" fillId="33" borderId="17" xfId="0" applyNumberFormat="1" applyFont="1" applyFill="1" applyBorder="1" applyAlignment="1">
      <alignment horizontal="left" vertical="top" wrapText="1"/>
    </xf>
    <xf numFmtId="164" fontId="1" fillId="33" borderId="18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8" fontId="2" fillId="0" borderId="16" xfId="52" applyNumberFormat="1" applyFont="1" applyBorder="1" applyAlignment="1">
      <alignment horizontal="right" vertical="top" wrapText="1"/>
      <protection/>
    </xf>
    <xf numFmtId="165" fontId="2" fillId="0" borderId="16" xfId="52" applyNumberFormat="1" applyFont="1" applyBorder="1" applyAlignment="1">
      <alignment horizontal="right" vertical="top" wrapText="1"/>
      <protection/>
    </xf>
    <xf numFmtId="165" fontId="2" fillId="0" borderId="16" xfId="0" applyNumberFormat="1" applyFont="1" applyBorder="1" applyAlignment="1">
      <alignment horizontal="right" vertical="top" wrapText="1"/>
    </xf>
    <xf numFmtId="0" fontId="2" fillId="0" borderId="16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6" fontId="1" fillId="0" borderId="16" xfId="0" applyNumberFormat="1" applyFont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168" fontId="2" fillId="0" borderId="20" xfId="51" applyNumberFormat="1" applyFont="1" applyBorder="1" applyAlignment="1">
      <alignment horizontal="right" vertical="top" wrapText="1"/>
      <protection/>
    </xf>
    <xf numFmtId="165" fontId="2" fillId="0" borderId="20" xfId="51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35" borderId="2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4_2018" xfId="51"/>
    <cellStyle name="Обычный_TDSheet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60;\&#1051;&#1080;&#1095;&#1085;&#1099;&#1077;%20&#1076;&#1077;&#1083;&#1072;\&#1041;&#1083;.%20&#1087;&#1086;&#1084;&#1086;&#1097;&#1100;%20&#1087;&#1086;%20&#1083;&#1102;&#1076;&#1103;&#1084;%202018_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патова С.А."/>
      <sheetName val="Амелькина Т.А."/>
      <sheetName val="Газова Л.В."/>
      <sheetName val="Глушко Ю.А."/>
      <sheetName val="Горбунова Ю.С."/>
      <sheetName val="Гусева И.Ю."/>
      <sheetName val="Грушевская А.А."/>
      <sheetName val="Гужева Н.В."/>
      <sheetName val="Демешева Ю.Л."/>
      <sheetName val="Денискина Т.А."/>
      <sheetName val="Ефимова Н.С."/>
      <sheetName val="Ефименко Ю.Ю."/>
      <sheetName val="Журавлева Е.Ю."/>
      <sheetName val="Зайчикова М.А."/>
      <sheetName val="Клейменова М.Н."/>
      <sheetName val="Кокина Н.В."/>
      <sheetName val="Коржавчикова Н.И."/>
      <sheetName val="Кормилицина А.И."/>
      <sheetName val="Кулакова Н.А."/>
      <sheetName val="Кудрявцева И.В."/>
      <sheetName val="Курбанова Д.Н."/>
      <sheetName val="Ларина Е.В."/>
      <sheetName val="Лапшина Т.А."/>
      <sheetName val="Лаптева Д.В."/>
      <sheetName val="Мялкина Н.П."/>
      <sheetName val="Новикова Л.Н."/>
      <sheetName val="Никитина Н.А."/>
      <sheetName val="Орлова О.В."/>
      <sheetName val="Рыкова А.П."/>
      <sheetName val="Салеева Л.В."/>
      <sheetName val="Сазонова Л.А."/>
      <sheetName val="Синяева М.А."/>
      <sheetName val="Скрябина Е.В."/>
      <sheetName val="Славягина Н.В."/>
      <sheetName val="Твардовская Н. А."/>
      <sheetName val="Тугарева М.А."/>
      <sheetName val="Федорова Е.В."/>
      <sheetName val="Хабибулаева Т.В."/>
      <sheetName val="Хритина И.Н."/>
      <sheetName val="Шарипова Т."/>
      <sheetName val="Шуманова Е.Н."/>
      <sheetName val="Щипакина О.О."/>
      <sheetName val="Щепакина Н.М."/>
      <sheetName val="Щелкачева Н.В."/>
      <sheetName val="Яцковская О.Ю."/>
      <sheetName val="Разовая помощь"/>
      <sheetName val="ИТОГО_помес"/>
      <sheetName val="ИТОГО"/>
    </sheetNames>
    <sheetDataSet>
      <sheetData sheetId="46">
        <row r="104">
          <cell r="D104">
            <v>64781</v>
          </cell>
        </row>
        <row r="105">
          <cell r="D105">
            <v>68900</v>
          </cell>
        </row>
        <row r="106">
          <cell r="D106">
            <v>59399.56</v>
          </cell>
        </row>
        <row r="107">
          <cell r="D107">
            <v>32957.17</v>
          </cell>
        </row>
        <row r="108">
          <cell r="D108">
            <v>41309.02</v>
          </cell>
        </row>
        <row r="109">
          <cell r="D109">
            <v>67386.47</v>
          </cell>
        </row>
        <row r="110">
          <cell r="D110">
            <v>82323.26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3"/>
  <sheetViews>
    <sheetView zoomScalePageLayoutView="0" workbookViewId="0" topLeftCell="A1">
      <selection activeCell="C9" sqref="C9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32" t="s">
        <v>47</v>
      </c>
      <c r="C1" s="33"/>
    </row>
    <row r="2" spans="2:3" ht="12" thickBot="1">
      <c r="B2" s="3"/>
      <c r="C2" s="4"/>
    </row>
    <row r="3" spans="2:3" ht="11.25">
      <c r="B3" s="34" t="s">
        <v>19</v>
      </c>
      <c r="C3" s="36" t="s">
        <v>20</v>
      </c>
    </row>
    <row r="4" spans="2:3" ht="12" thickBot="1">
      <c r="B4" s="35"/>
      <c r="C4" s="37"/>
    </row>
    <row r="5" spans="2:3" ht="20.25" customHeight="1">
      <c r="B5" s="5" t="s">
        <v>22</v>
      </c>
      <c r="C5" s="17">
        <v>193291.3</v>
      </c>
    </row>
    <row r="6" spans="2:3" ht="20.25" customHeight="1">
      <c r="B6" s="6" t="s">
        <v>21</v>
      </c>
      <c r="C6" s="7">
        <f>SUM(C7:C17)</f>
        <v>480999.23000000004</v>
      </c>
    </row>
    <row r="7" spans="2:3" ht="20.25" customHeight="1">
      <c r="B7" s="2" t="s">
        <v>23</v>
      </c>
      <c r="C7" s="18">
        <v>295550</v>
      </c>
    </row>
    <row r="8" spans="2:3" ht="20.25" customHeight="1">
      <c r="B8" s="2" t="s">
        <v>16</v>
      </c>
      <c r="C8" s="18">
        <v>1000</v>
      </c>
    </row>
    <row r="9" spans="2:3" ht="20.25" customHeight="1">
      <c r="B9" s="2" t="s">
        <v>35</v>
      </c>
      <c r="C9" s="18">
        <v>1170</v>
      </c>
    </row>
    <row r="10" spans="2:3" ht="20.25" customHeight="1">
      <c r="B10" s="2" t="s">
        <v>17</v>
      </c>
      <c r="C10" s="18">
        <v>15000</v>
      </c>
    </row>
    <row r="11" spans="2:3" ht="20.25" customHeight="1">
      <c r="B11" s="2" t="s">
        <v>34</v>
      </c>
      <c r="C11" s="18">
        <v>30000</v>
      </c>
    </row>
    <row r="12" spans="2:3" ht="20.25" customHeight="1">
      <c r="B12" s="2" t="s">
        <v>11</v>
      </c>
      <c r="C12" s="18">
        <v>120200</v>
      </c>
    </row>
    <row r="13" spans="2:3" ht="20.25" customHeight="1">
      <c r="B13" s="2" t="s">
        <v>36</v>
      </c>
      <c r="C13" s="19">
        <v>1000</v>
      </c>
    </row>
    <row r="14" spans="2:3" ht="20.25" customHeight="1">
      <c r="B14" s="2" t="s">
        <v>37</v>
      </c>
      <c r="C14" s="19">
        <v>4000</v>
      </c>
    </row>
    <row r="15" spans="2:3" ht="20.25" customHeight="1">
      <c r="B15" s="2" t="s">
        <v>18</v>
      </c>
      <c r="C15" s="20">
        <v>9358.65</v>
      </c>
    </row>
    <row r="16" spans="2:3" ht="20.25" customHeight="1">
      <c r="B16" s="2" t="s">
        <v>13</v>
      </c>
      <c r="C16" s="18">
        <v>3000</v>
      </c>
    </row>
    <row r="17" spans="2:3" ht="20.25" customHeight="1">
      <c r="B17" s="2" t="s">
        <v>38</v>
      </c>
      <c r="C17" s="18">
        <v>720.58</v>
      </c>
    </row>
    <row r="18" spans="2:3" ht="12">
      <c r="B18" s="6" t="s">
        <v>24</v>
      </c>
      <c r="C18" s="8">
        <f>C20+C41+C46+C48+C50+C51</f>
        <v>482666.68</v>
      </c>
    </row>
    <row r="19" spans="1:3" ht="16.5" customHeight="1" outlineLevel="1">
      <c r="A19" s="1"/>
      <c r="B19" s="9" t="s">
        <v>25</v>
      </c>
      <c r="C19" s="10"/>
    </row>
    <row r="20" spans="1:3" ht="23.25" customHeight="1" outlineLevel="1">
      <c r="A20" s="1"/>
      <c r="B20" s="11" t="s">
        <v>26</v>
      </c>
      <c r="C20" s="8">
        <f>SUM(C21:C31)</f>
        <v>290358</v>
      </c>
    </row>
    <row r="21" spans="1:3" ht="30" customHeight="1" outlineLevel="2">
      <c r="A21" s="1"/>
      <c r="B21" s="2" t="s">
        <v>0</v>
      </c>
      <c r="C21" s="21">
        <v>808</v>
      </c>
    </row>
    <row r="22" spans="1:3" ht="30" customHeight="1" outlineLevel="2">
      <c r="A22" s="1"/>
      <c r="B22" s="2" t="s">
        <v>46</v>
      </c>
      <c r="C22" s="18">
        <v>3900</v>
      </c>
    </row>
    <row r="23" spans="1:3" ht="30" customHeight="1" outlineLevel="2">
      <c r="A23" s="1"/>
      <c r="B23" s="2" t="s">
        <v>39</v>
      </c>
      <c r="C23" s="18">
        <v>45200</v>
      </c>
    </row>
    <row r="24" spans="1:3" ht="30" customHeight="1" outlineLevel="2">
      <c r="A24" s="1"/>
      <c r="B24" s="2" t="s">
        <v>2</v>
      </c>
      <c r="C24" s="18">
        <v>78300</v>
      </c>
    </row>
    <row r="25" spans="1:3" ht="30" customHeight="1" outlineLevel="2">
      <c r="A25" s="1"/>
      <c r="B25" s="2" t="s">
        <v>43</v>
      </c>
      <c r="C25" s="18">
        <v>10500</v>
      </c>
    </row>
    <row r="26" spans="1:3" ht="30" customHeight="1" outlineLevel="2">
      <c r="A26" s="1"/>
      <c r="B26" s="2" t="s">
        <v>44</v>
      </c>
      <c r="C26" s="18">
        <v>11900</v>
      </c>
    </row>
    <row r="27" spans="1:3" ht="30" customHeight="1" outlineLevel="2">
      <c r="A27" s="1"/>
      <c r="B27" s="2" t="s">
        <v>40</v>
      </c>
      <c r="C27" s="18">
        <v>62750</v>
      </c>
    </row>
    <row r="28" spans="1:3" ht="30" customHeight="1" outlineLevel="2">
      <c r="A28" s="1"/>
      <c r="B28" s="2" t="s">
        <v>42</v>
      </c>
      <c r="C28" s="18">
        <v>30000</v>
      </c>
    </row>
    <row r="29" spans="1:3" ht="30" customHeight="1" outlineLevel="2">
      <c r="A29" s="1"/>
      <c r="B29" s="2" t="s">
        <v>41</v>
      </c>
      <c r="C29" s="18">
        <v>22500</v>
      </c>
    </row>
    <row r="30" spans="1:3" ht="30" customHeight="1" outlineLevel="2">
      <c r="A30" s="1"/>
      <c r="B30" s="2" t="s">
        <v>45</v>
      </c>
      <c r="C30" s="18">
        <v>20000</v>
      </c>
    </row>
    <row r="31" spans="1:3" ht="30" customHeight="1" outlineLevel="2">
      <c r="A31" s="1"/>
      <c r="B31" s="2" t="s">
        <v>3</v>
      </c>
      <c r="C31" s="18">
        <v>4500</v>
      </c>
    </row>
    <row r="32" spans="1:3" ht="23.25" customHeight="1" hidden="1" outlineLevel="2">
      <c r="A32" s="1"/>
      <c r="B32" s="2" t="s">
        <v>0</v>
      </c>
      <c r="C32" s="22"/>
    </row>
    <row r="33" spans="1:3" ht="12" customHeight="1" hidden="1" outlineLevel="2">
      <c r="A33" s="1"/>
      <c r="B33" s="2" t="s">
        <v>1</v>
      </c>
      <c r="C33" s="22"/>
    </row>
    <row r="34" spans="1:3" ht="23.25" customHeight="1" hidden="1" outlineLevel="2">
      <c r="A34" s="1"/>
      <c r="B34" s="2" t="s">
        <v>8</v>
      </c>
      <c r="C34" s="22"/>
    </row>
    <row r="35" spans="1:3" ht="23.25" customHeight="1" hidden="1" outlineLevel="2">
      <c r="A35" s="1"/>
      <c r="B35" s="2" t="s">
        <v>5</v>
      </c>
      <c r="C35" s="22"/>
    </row>
    <row r="36" spans="1:3" ht="23.25" customHeight="1" hidden="1" outlineLevel="2">
      <c r="A36" s="1"/>
      <c r="B36" s="2" t="s">
        <v>7</v>
      </c>
      <c r="C36" s="22"/>
    </row>
    <row r="37" spans="1:3" ht="23.25" customHeight="1" hidden="1" outlineLevel="2">
      <c r="A37" s="1"/>
      <c r="B37" s="2" t="s">
        <v>9</v>
      </c>
      <c r="C37" s="22"/>
    </row>
    <row r="38" spans="1:3" ht="23.25" customHeight="1" hidden="1" outlineLevel="2">
      <c r="A38" s="1"/>
      <c r="B38" s="2" t="s">
        <v>4</v>
      </c>
      <c r="C38" s="22"/>
    </row>
    <row r="39" spans="1:3" ht="12" customHeight="1" hidden="1" outlineLevel="2">
      <c r="A39" s="1"/>
      <c r="B39" s="2" t="s">
        <v>10</v>
      </c>
      <c r="C39" s="22"/>
    </row>
    <row r="40" spans="1:3" ht="23.25" customHeight="1" hidden="1" outlineLevel="2">
      <c r="A40" s="1"/>
      <c r="B40" s="2" t="s">
        <v>6</v>
      </c>
      <c r="C40" s="22"/>
    </row>
    <row r="41" spans="1:3" ht="23.25" customHeight="1" outlineLevel="2">
      <c r="A41" s="1"/>
      <c r="B41" s="12" t="s">
        <v>27</v>
      </c>
      <c r="C41" s="23">
        <f>SUM(C42:C45)</f>
        <v>20536.07</v>
      </c>
    </row>
    <row r="42" spans="1:3" ht="27" customHeight="1" outlineLevel="2">
      <c r="A42" s="1"/>
      <c r="B42" s="2" t="s">
        <v>14</v>
      </c>
      <c r="C42" s="18">
        <v>2848.26</v>
      </c>
    </row>
    <row r="43" spans="1:3" ht="27" customHeight="1" outlineLevel="2">
      <c r="A43" s="1"/>
      <c r="B43" s="2" t="s">
        <v>15</v>
      </c>
      <c r="C43" s="18">
        <v>1055.01</v>
      </c>
    </row>
    <row r="44" spans="1:3" ht="27" customHeight="1" outlineLevel="2">
      <c r="A44" s="1"/>
      <c r="B44" s="2" t="s">
        <v>12</v>
      </c>
      <c r="C44" s="18">
        <v>11600</v>
      </c>
    </row>
    <row r="45" spans="1:3" ht="27" customHeight="1" outlineLevel="2">
      <c r="A45" s="1"/>
      <c r="B45" s="2" t="s">
        <v>46</v>
      </c>
      <c r="C45" s="18">
        <v>5032.8</v>
      </c>
    </row>
    <row r="46" spans="1:3" ht="24.75" customHeight="1" outlineLevel="2">
      <c r="A46" s="1"/>
      <c r="B46" s="12" t="s">
        <v>48</v>
      </c>
      <c r="C46" s="23">
        <f>C47</f>
        <v>3000</v>
      </c>
    </row>
    <row r="47" spans="1:3" ht="24.75" customHeight="1" outlineLevel="2">
      <c r="A47" s="1"/>
      <c r="B47" s="2" t="s">
        <v>44</v>
      </c>
      <c r="C47" s="18">
        <v>3000</v>
      </c>
    </row>
    <row r="48" spans="1:3" ht="14.25" customHeight="1" outlineLevel="2">
      <c r="A48" s="1"/>
      <c r="B48" s="13" t="s">
        <v>28</v>
      </c>
      <c r="C48" s="23">
        <v>3070.58</v>
      </c>
    </row>
    <row r="49" spans="1:3" ht="23.25" customHeight="1" outlineLevel="2">
      <c r="A49" s="1"/>
      <c r="B49" s="2" t="s">
        <v>29</v>
      </c>
      <c r="C49" s="18">
        <v>3070.58</v>
      </c>
    </row>
    <row r="50" spans="1:3" ht="56.25" customHeight="1" outlineLevel="2">
      <c r="A50" s="1"/>
      <c r="B50" s="12" t="s">
        <v>30</v>
      </c>
      <c r="C50" s="24">
        <v>135597.83</v>
      </c>
    </row>
    <row r="51" spans="1:3" ht="29.25" customHeight="1" outlineLevel="2">
      <c r="A51" s="1"/>
      <c r="B51" s="12" t="s">
        <v>31</v>
      </c>
      <c r="C51" s="24">
        <v>30104.2</v>
      </c>
    </row>
    <row r="52" spans="1:3" ht="18" customHeight="1" outlineLevel="2">
      <c r="A52" s="1"/>
      <c r="B52" s="14" t="s">
        <v>32</v>
      </c>
      <c r="C52" s="25">
        <v>16918.95</v>
      </c>
    </row>
    <row r="53" spans="2:3" ht="12.75" thickBot="1">
      <c r="B53" s="15" t="s">
        <v>33</v>
      </c>
      <c r="C53" s="16">
        <f>C5+C6-C18</f>
        <v>191623.85000000003</v>
      </c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4">
      <selection activeCell="B39" sqref="B39:C39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  <col min="4" max="4" width="16.66015625" style="0" customWidth="1"/>
  </cols>
  <sheetData>
    <row r="1" spans="2:3" ht="34.5" customHeight="1">
      <c r="B1" s="32" t="s">
        <v>49</v>
      </c>
      <c r="C1" s="33"/>
    </row>
    <row r="2" spans="2:3" ht="12" thickBot="1">
      <c r="B2" s="3"/>
      <c r="C2" s="4"/>
    </row>
    <row r="3" spans="2:3" ht="11.25">
      <c r="B3" s="34" t="s">
        <v>19</v>
      </c>
      <c r="C3" s="36" t="s">
        <v>20</v>
      </c>
    </row>
    <row r="4" spans="2:3" ht="12" thickBot="1">
      <c r="B4" s="35"/>
      <c r="C4" s="37"/>
    </row>
    <row r="5" spans="2:3" ht="20.25" customHeight="1">
      <c r="B5" s="5" t="s">
        <v>50</v>
      </c>
      <c r="C5" s="17">
        <f>1_2018!C53</f>
        <v>191623.85000000003</v>
      </c>
    </row>
    <row r="6" spans="2:3" ht="20.25" customHeight="1">
      <c r="B6" s="6" t="s">
        <v>21</v>
      </c>
      <c r="C6" s="7">
        <f>SUM(C7:C13)</f>
        <v>534871.7</v>
      </c>
    </row>
    <row r="7" spans="2:3" ht="20.25" customHeight="1">
      <c r="B7" s="2" t="s">
        <v>23</v>
      </c>
      <c r="C7" s="18">
        <v>342825</v>
      </c>
    </row>
    <row r="8" spans="2:3" ht="27.75" customHeight="1">
      <c r="B8" s="2" t="s">
        <v>51</v>
      </c>
      <c r="C8" s="18">
        <v>138625</v>
      </c>
    </row>
    <row r="9" spans="2:3" ht="20.25" customHeight="1">
      <c r="B9" s="2" t="s">
        <v>52</v>
      </c>
      <c r="C9" s="18">
        <v>400</v>
      </c>
    </row>
    <row r="10" spans="2:3" ht="20.25" customHeight="1">
      <c r="B10" s="2" t="s">
        <v>35</v>
      </c>
      <c r="C10" s="18">
        <v>30600</v>
      </c>
    </row>
    <row r="11" spans="2:3" ht="20.25" customHeight="1">
      <c r="B11" s="2" t="s">
        <v>53</v>
      </c>
      <c r="C11" s="18">
        <v>1000</v>
      </c>
    </row>
    <row r="12" spans="2:3" ht="27.75" customHeight="1">
      <c r="B12" s="2" t="s">
        <v>54</v>
      </c>
      <c r="C12" s="18">
        <v>20357</v>
      </c>
    </row>
    <row r="13" spans="2:3" ht="20.25" customHeight="1">
      <c r="B13" s="2" t="s">
        <v>38</v>
      </c>
      <c r="C13" s="18">
        <v>1064.7</v>
      </c>
    </row>
    <row r="14" spans="2:3" ht="12">
      <c r="B14" s="6" t="s">
        <v>24</v>
      </c>
      <c r="C14" s="8">
        <f>C16+C37+C42+C44+C47</f>
        <v>418790</v>
      </c>
    </row>
    <row r="15" spans="1:3" ht="16.5" customHeight="1" outlineLevel="1">
      <c r="A15" s="1"/>
      <c r="B15" s="9" t="s">
        <v>25</v>
      </c>
      <c r="C15" s="10"/>
    </row>
    <row r="16" spans="1:3" ht="23.25" customHeight="1" outlineLevel="1">
      <c r="A16" s="1"/>
      <c r="B16" s="11" t="s">
        <v>26</v>
      </c>
      <c r="C16" s="8">
        <f>SUM(C17:C27)</f>
        <v>333163</v>
      </c>
    </row>
    <row r="17" spans="1:3" ht="19.5" customHeight="1" outlineLevel="2">
      <c r="A17" s="1"/>
      <c r="B17" s="2" t="s">
        <v>0</v>
      </c>
      <c r="C17" s="21">
        <v>920</v>
      </c>
    </row>
    <row r="18" spans="1:3" ht="30" customHeight="1" outlineLevel="2">
      <c r="A18" s="1"/>
      <c r="B18" s="2" t="s">
        <v>55</v>
      </c>
      <c r="C18" s="18">
        <v>3900</v>
      </c>
    </row>
    <row r="19" spans="1:3" ht="30" customHeight="1" outlineLevel="2">
      <c r="A19" s="1"/>
      <c r="B19" s="2" t="s">
        <v>61</v>
      </c>
      <c r="C19" s="18">
        <v>20000</v>
      </c>
    </row>
    <row r="20" spans="1:3" ht="28.5" customHeight="1" outlineLevel="2">
      <c r="A20" s="1"/>
      <c r="B20" s="2" t="s">
        <v>70</v>
      </c>
      <c r="C20" s="18">
        <v>78300</v>
      </c>
    </row>
    <row r="21" spans="1:3" ht="14.25" customHeight="1" outlineLevel="2">
      <c r="A21" s="1"/>
      <c r="B21" s="2" t="s">
        <v>43</v>
      </c>
      <c r="C21" s="18">
        <v>10500</v>
      </c>
    </row>
    <row r="22" spans="1:3" ht="18" customHeight="1" outlineLevel="2">
      <c r="A22" s="1"/>
      <c r="B22" s="2" t="s">
        <v>56</v>
      </c>
      <c r="C22" s="18">
        <v>918</v>
      </c>
    </row>
    <row r="23" spans="1:3" ht="30" customHeight="1" outlineLevel="2">
      <c r="A23" s="1"/>
      <c r="B23" s="2" t="s">
        <v>57</v>
      </c>
      <c r="C23" s="18">
        <v>63750</v>
      </c>
    </row>
    <row r="24" spans="1:3" ht="30" customHeight="1" outlineLevel="2">
      <c r="A24" s="1"/>
      <c r="B24" s="2" t="s">
        <v>58</v>
      </c>
      <c r="C24" s="18">
        <v>45000</v>
      </c>
    </row>
    <row r="25" spans="1:3" ht="30" customHeight="1" outlineLevel="2">
      <c r="A25" s="1"/>
      <c r="B25" s="2" t="s">
        <v>59</v>
      </c>
      <c r="C25" s="18">
        <v>22500</v>
      </c>
    </row>
    <row r="26" spans="1:3" ht="38.25" customHeight="1" outlineLevel="2">
      <c r="A26" s="1"/>
      <c r="B26" s="2" t="s">
        <v>60</v>
      </c>
      <c r="C26" s="18">
        <v>82875</v>
      </c>
    </row>
    <row r="27" spans="1:3" ht="15" customHeight="1" outlineLevel="2">
      <c r="A27" s="1"/>
      <c r="B27" s="2" t="s">
        <v>3</v>
      </c>
      <c r="C27" s="18">
        <v>4500</v>
      </c>
    </row>
    <row r="28" spans="1:3" ht="23.25" customHeight="1" hidden="1" outlineLevel="2">
      <c r="A28" s="1"/>
      <c r="B28" s="2" t="s">
        <v>0</v>
      </c>
      <c r="C28" s="22"/>
    </row>
    <row r="29" spans="1:3" ht="12" customHeight="1" hidden="1" outlineLevel="2">
      <c r="A29" s="1"/>
      <c r="B29" s="2" t="s">
        <v>1</v>
      </c>
      <c r="C29" s="22"/>
    </row>
    <row r="30" spans="1:3" ht="23.25" customHeight="1" hidden="1" outlineLevel="2">
      <c r="A30" s="1"/>
      <c r="B30" s="2" t="s">
        <v>8</v>
      </c>
      <c r="C30" s="22"/>
    </row>
    <row r="31" spans="1:3" ht="23.25" customHeight="1" hidden="1" outlineLevel="2">
      <c r="A31" s="1"/>
      <c r="B31" s="2" t="s">
        <v>5</v>
      </c>
      <c r="C31" s="22"/>
    </row>
    <row r="32" spans="1:3" ht="23.25" customHeight="1" hidden="1" outlineLevel="2">
      <c r="A32" s="1"/>
      <c r="B32" s="2" t="s">
        <v>7</v>
      </c>
      <c r="C32" s="22"/>
    </row>
    <row r="33" spans="1:3" ht="23.25" customHeight="1" hidden="1" outlineLevel="2">
      <c r="A33" s="1"/>
      <c r="B33" s="2" t="s">
        <v>9</v>
      </c>
      <c r="C33" s="22"/>
    </row>
    <row r="34" spans="1:3" ht="23.25" customHeight="1" hidden="1" outlineLevel="2">
      <c r="A34" s="1"/>
      <c r="B34" s="2" t="s">
        <v>4</v>
      </c>
      <c r="C34" s="22"/>
    </row>
    <row r="35" spans="1:3" ht="12" customHeight="1" hidden="1" outlineLevel="2">
      <c r="A35" s="1"/>
      <c r="B35" s="2" t="s">
        <v>10</v>
      </c>
      <c r="C35" s="22"/>
    </row>
    <row r="36" spans="1:3" ht="23.25" customHeight="1" hidden="1" outlineLevel="2">
      <c r="A36" s="1"/>
      <c r="B36" s="2" t="s">
        <v>6</v>
      </c>
      <c r="C36" s="22"/>
    </row>
    <row r="37" spans="1:3" ht="23.25" customHeight="1" outlineLevel="2">
      <c r="A37" s="1"/>
      <c r="B37" s="12" t="s">
        <v>27</v>
      </c>
      <c r="C37" s="23">
        <f>SUM(C38:C41)</f>
        <v>27739.19</v>
      </c>
    </row>
    <row r="38" spans="1:3" ht="27" customHeight="1" outlineLevel="2">
      <c r="A38" s="1"/>
      <c r="B38" s="2" t="s">
        <v>14</v>
      </c>
      <c r="C38" s="18">
        <v>2058.21</v>
      </c>
    </row>
    <row r="39" spans="1:3" ht="27" customHeight="1" outlineLevel="2">
      <c r="A39" s="1"/>
      <c r="B39" s="2" t="s">
        <v>62</v>
      </c>
      <c r="C39" s="18">
        <v>4200</v>
      </c>
    </row>
    <row r="40" spans="1:3" ht="27" customHeight="1" outlineLevel="2">
      <c r="A40" s="1"/>
      <c r="B40" s="2" t="s">
        <v>12</v>
      </c>
      <c r="C40" s="18">
        <v>5000</v>
      </c>
    </row>
    <row r="41" spans="1:3" ht="27" customHeight="1" outlineLevel="2">
      <c r="A41" s="1"/>
      <c r="B41" s="2" t="s">
        <v>63</v>
      </c>
      <c r="C41" s="18">
        <v>16480.98</v>
      </c>
    </row>
    <row r="42" spans="1:3" ht="40.5" customHeight="1" outlineLevel="2">
      <c r="A42" s="1"/>
      <c r="B42" s="12" t="s">
        <v>65</v>
      </c>
      <c r="C42" s="24">
        <v>26567.08</v>
      </c>
    </row>
    <row r="43" spans="1:3" ht="14.25" customHeight="1" outlineLevel="2">
      <c r="A43" s="1"/>
      <c r="B43" s="14" t="s">
        <v>64</v>
      </c>
      <c r="C43" s="25">
        <v>5500</v>
      </c>
    </row>
    <row r="44" spans="1:3" ht="24.75" customHeight="1" outlineLevel="2">
      <c r="A44" s="1"/>
      <c r="B44" s="12" t="s">
        <v>68</v>
      </c>
      <c r="C44" s="24">
        <f>C45+C46</f>
        <v>5689</v>
      </c>
    </row>
    <row r="45" spans="1:3" ht="15.75" customHeight="1" outlineLevel="2">
      <c r="A45" s="1"/>
      <c r="B45" s="14" t="s">
        <v>66</v>
      </c>
      <c r="C45" s="25">
        <v>3932</v>
      </c>
    </row>
    <row r="46" spans="1:3" ht="14.25" customHeight="1" outlineLevel="2">
      <c r="A46" s="1"/>
      <c r="B46" s="14" t="s">
        <v>67</v>
      </c>
      <c r="C46" s="25">
        <v>1757</v>
      </c>
    </row>
    <row r="47" spans="1:3" ht="29.25" customHeight="1" outlineLevel="2">
      <c r="A47" s="1"/>
      <c r="B47" s="12" t="s">
        <v>31</v>
      </c>
      <c r="C47" s="24">
        <v>25631.73</v>
      </c>
    </row>
    <row r="48" spans="1:3" ht="18" customHeight="1" outlineLevel="2">
      <c r="A48" s="1"/>
      <c r="B48" s="14" t="s">
        <v>32</v>
      </c>
      <c r="C48" s="25">
        <v>16918.95</v>
      </c>
    </row>
    <row r="49" spans="2:3" ht="12.75" thickBot="1">
      <c r="B49" s="15" t="s">
        <v>69</v>
      </c>
      <c r="C49" s="16">
        <f>C5+C6-C14</f>
        <v>307705.55000000005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2">
      <selection activeCell="C52" sqref="C52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  <col min="4" max="4" width="16.66015625" style="0" customWidth="1"/>
  </cols>
  <sheetData>
    <row r="1" spans="2:3" ht="34.5" customHeight="1">
      <c r="B1" s="32" t="s">
        <v>76</v>
      </c>
      <c r="C1" s="33"/>
    </row>
    <row r="2" spans="2:3" ht="12" thickBot="1">
      <c r="B2" s="3"/>
      <c r="C2" s="4"/>
    </row>
    <row r="3" spans="2:3" ht="11.25">
      <c r="B3" s="34" t="s">
        <v>19</v>
      </c>
      <c r="C3" s="36" t="s">
        <v>20</v>
      </c>
    </row>
    <row r="4" spans="2:3" ht="12" thickBot="1">
      <c r="B4" s="35"/>
      <c r="C4" s="37"/>
    </row>
    <row r="5" spans="2:3" ht="20.25" customHeight="1">
      <c r="B5" s="5" t="s">
        <v>71</v>
      </c>
      <c r="C5" s="17">
        <f>2_2018!C49</f>
        <v>307705.55000000005</v>
      </c>
    </row>
    <row r="6" spans="2:3" ht="20.25" customHeight="1">
      <c r="B6" s="6" t="s">
        <v>21</v>
      </c>
      <c r="C6" s="7">
        <f>SUM(C7:C20)</f>
        <v>355991.74</v>
      </c>
    </row>
    <row r="7" spans="2:3" ht="20.25" customHeight="1">
      <c r="B7" s="2" t="s">
        <v>23</v>
      </c>
      <c r="C7" s="18">
        <v>172700</v>
      </c>
    </row>
    <row r="8" spans="2:3" ht="20.25" customHeight="1">
      <c r="B8" s="2" t="s">
        <v>78</v>
      </c>
      <c r="C8" s="18">
        <v>5000</v>
      </c>
    </row>
    <row r="9" spans="2:3" ht="20.25" customHeight="1">
      <c r="B9" s="2" t="s">
        <v>83</v>
      </c>
      <c r="C9" s="18">
        <v>3000</v>
      </c>
    </row>
    <row r="10" spans="2:3" ht="20.25" customHeight="1">
      <c r="B10" s="2" t="s">
        <v>53</v>
      </c>
      <c r="C10" s="26">
        <v>1000</v>
      </c>
    </row>
    <row r="11" spans="2:3" ht="20.25" customHeight="1">
      <c r="B11" s="2" t="s">
        <v>79</v>
      </c>
      <c r="C11" s="26">
        <v>1500</v>
      </c>
    </row>
    <row r="12" spans="2:3" ht="20.25" customHeight="1">
      <c r="B12" s="2" t="s">
        <v>151</v>
      </c>
      <c r="C12" s="18">
        <v>3000</v>
      </c>
    </row>
    <row r="13" spans="2:3" ht="27" customHeight="1">
      <c r="B13" s="2" t="s">
        <v>80</v>
      </c>
      <c r="C13" s="18">
        <v>9407.8</v>
      </c>
    </row>
    <row r="14" spans="2:3" ht="18.75" customHeight="1">
      <c r="B14" s="2" t="s">
        <v>34</v>
      </c>
      <c r="C14" s="18">
        <v>40000</v>
      </c>
    </row>
    <row r="15" spans="2:3" ht="18.75" customHeight="1">
      <c r="B15" s="2" t="s">
        <v>81</v>
      </c>
      <c r="C15" s="18">
        <v>9500</v>
      </c>
    </row>
    <row r="16" spans="2:3" ht="18.75" customHeight="1">
      <c r="B16" s="2" t="s">
        <v>150</v>
      </c>
      <c r="C16" s="18">
        <v>9100</v>
      </c>
    </row>
    <row r="17" spans="2:3" ht="20.25" customHeight="1">
      <c r="B17" s="2" t="s">
        <v>35</v>
      </c>
      <c r="C17" s="18">
        <v>31000</v>
      </c>
    </row>
    <row r="18" spans="2:3" ht="27.75" customHeight="1">
      <c r="B18" s="2" t="s">
        <v>54</v>
      </c>
      <c r="C18" s="18">
        <v>41951.64</v>
      </c>
    </row>
    <row r="19" spans="2:3" ht="17.25" customHeight="1">
      <c r="B19" s="2" t="s">
        <v>82</v>
      </c>
      <c r="C19" s="18">
        <v>22240.1</v>
      </c>
    </row>
    <row r="20" spans="2:3" ht="20.25" customHeight="1">
      <c r="B20" s="2" t="s">
        <v>38</v>
      </c>
      <c r="C20" s="18">
        <v>6592.2</v>
      </c>
    </row>
    <row r="21" spans="2:3" ht="12">
      <c r="B21" s="6" t="s">
        <v>24</v>
      </c>
      <c r="C21" s="8">
        <f>C23+C45+C47+C49+C41</f>
        <v>397105.1099999999</v>
      </c>
    </row>
    <row r="22" spans="1:3" ht="16.5" customHeight="1" outlineLevel="1">
      <c r="A22" s="1"/>
      <c r="B22" s="9" t="s">
        <v>25</v>
      </c>
      <c r="C22" s="10"/>
    </row>
    <row r="23" spans="1:3" ht="23.25" customHeight="1" outlineLevel="1">
      <c r="A23" s="1"/>
      <c r="B23" s="11" t="s">
        <v>26</v>
      </c>
      <c r="C23" s="8">
        <f>SUM(C24:C31)</f>
        <v>180966.49</v>
      </c>
    </row>
    <row r="24" spans="1:3" ht="19.5" customHeight="1" outlineLevel="2">
      <c r="A24" s="1"/>
      <c r="B24" s="2" t="s">
        <v>0</v>
      </c>
      <c r="C24" s="21">
        <v>720</v>
      </c>
    </row>
    <row r="25" spans="1:3" ht="30" customHeight="1" outlineLevel="2">
      <c r="A25" s="1"/>
      <c r="B25" s="2" t="s">
        <v>55</v>
      </c>
      <c r="C25" s="18">
        <v>3900</v>
      </c>
    </row>
    <row r="26" spans="1:3" ht="30" customHeight="1" outlineLevel="2">
      <c r="A26" s="1"/>
      <c r="B26" s="2" t="s">
        <v>84</v>
      </c>
      <c r="C26" s="18">
        <v>30546.49</v>
      </c>
    </row>
    <row r="27" spans="1:3" ht="28.5" customHeight="1" outlineLevel="2">
      <c r="A27" s="1"/>
      <c r="B27" s="2" t="s">
        <v>70</v>
      </c>
      <c r="C27" s="18">
        <v>78300</v>
      </c>
    </row>
    <row r="28" spans="1:3" ht="14.25" customHeight="1" outlineLevel="2">
      <c r="A28" s="1"/>
      <c r="B28" s="2" t="s">
        <v>43</v>
      </c>
      <c r="C28" s="18">
        <v>10500</v>
      </c>
    </row>
    <row r="29" spans="1:3" ht="30" customHeight="1" outlineLevel="2">
      <c r="A29" s="1"/>
      <c r="B29" s="28" t="s">
        <v>42</v>
      </c>
      <c r="C29" s="18">
        <v>30000</v>
      </c>
    </row>
    <row r="30" spans="1:3" ht="30" customHeight="1" outlineLevel="2">
      <c r="A30" s="1"/>
      <c r="B30" s="28" t="s">
        <v>92</v>
      </c>
      <c r="C30" s="18">
        <v>22500</v>
      </c>
    </row>
    <row r="31" spans="1:3" ht="15" customHeight="1" outlineLevel="2">
      <c r="A31" s="1"/>
      <c r="B31" s="2" t="s">
        <v>3</v>
      </c>
      <c r="C31" s="18">
        <v>4500</v>
      </c>
    </row>
    <row r="32" spans="1:3" ht="23.25" customHeight="1" hidden="1" outlineLevel="2">
      <c r="A32" s="1"/>
      <c r="B32" s="2" t="s">
        <v>0</v>
      </c>
      <c r="C32" s="22"/>
    </row>
    <row r="33" spans="1:3" ht="12" customHeight="1" hidden="1" outlineLevel="2">
      <c r="A33" s="1"/>
      <c r="B33" s="2" t="s">
        <v>1</v>
      </c>
      <c r="C33" s="22"/>
    </row>
    <row r="34" spans="1:3" ht="23.25" customHeight="1" hidden="1" outlineLevel="2">
      <c r="A34" s="1"/>
      <c r="B34" s="2" t="s">
        <v>8</v>
      </c>
      <c r="C34" s="22"/>
    </row>
    <row r="35" spans="1:3" ht="23.25" customHeight="1" hidden="1" outlineLevel="2">
      <c r="A35" s="1"/>
      <c r="B35" s="2" t="s">
        <v>5</v>
      </c>
      <c r="C35" s="22"/>
    </row>
    <row r="36" spans="1:3" ht="23.25" customHeight="1" hidden="1" outlineLevel="2">
      <c r="A36" s="1"/>
      <c r="B36" s="2" t="s">
        <v>7</v>
      </c>
      <c r="C36" s="22"/>
    </row>
    <row r="37" spans="1:3" ht="23.25" customHeight="1" hidden="1" outlineLevel="2">
      <c r="A37" s="1"/>
      <c r="B37" s="2" t="s">
        <v>9</v>
      </c>
      <c r="C37" s="22"/>
    </row>
    <row r="38" spans="1:3" ht="23.25" customHeight="1" hidden="1" outlineLevel="2">
      <c r="A38" s="1"/>
      <c r="B38" s="2" t="s">
        <v>4</v>
      </c>
      <c r="C38" s="22"/>
    </row>
    <row r="39" spans="1:3" ht="12" customHeight="1" hidden="1" outlineLevel="2">
      <c r="A39" s="1"/>
      <c r="B39" s="2" t="s">
        <v>10</v>
      </c>
      <c r="C39" s="22"/>
    </row>
    <row r="40" spans="1:3" ht="23.25" customHeight="1" hidden="1" outlineLevel="2">
      <c r="A40" s="1"/>
      <c r="B40" s="2" t="s">
        <v>6</v>
      </c>
      <c r="C40" s="22"/>
    </row>
    <row r="41" spans="1:3" ht="23.25" customHeight="1" outlineLevel="2">
      <c r="A41" s="1"/>
      <c r="B41" s="11" t="s">
        <v>89</v>
      </c>
      <c r="C41" s="27">
        <f>C42+C43+C44</f>
        <v>80657.48999999999</v>
      </c>
    </row>
    <row r="42" spans="1:3" ht="23.25" customHeight="1" outlineLevel="2">
      <c r="A42" s="1"/>
      <c r="B42" s="2" t="s">
        <v>90</v>
      </c>
      <c r="C42" s="18">
        <v>23754</v>
      </c>
    </row>
    <row r="43" spans="1:3" ht="27.75" customHeight="1" outlineLevel="2">
      <c r="A43" s="1"/>
      <c r="B43" s="2" t="s">
        <v>91</v>
      </c>
      <c r="C43" s="18">
        <v>43212.09</v>
      </c>
    </row>
    <row r="44" spans="1:3" ht="23.25" customHeight="1" outlineLevel="2">
      <c r="A44" s="1"/>
      <c r="B44" s="2" t="s">
        <v>4</v>
      </c>
      <c r="C44" s="18">
        <v>13691.4</v>
      </c>
    </row>
    <row r="45" spans="1:3" ht="23.25" customHeight="1" outlineLevel="2">
      <c r="A45" s="1"/>
      <c r="B45" s="12" t="s">
        <v>85</v>
      </c>
      <c r="C45" s="23">
        <f>SUM(C46:C46)</f>
        <v>9407.8</v>
      </c>
    </row>
    <row r="46" spans="1:3" ht="27" customHeight="1" outlineLevel="2">
      <c r="A46" s="1"/>
      <c r="B46" s="2" t="s">
        <v>12</v>
      </c>
      <c r="C46" s="18">
        <v>9407.8</v>
      </c>
    </row>
    <row r="47" spans="1:3" ht="40.5" customHeight="1" outlineLevel="2">
      <c r="A47" s="1"/>
      <c r="B47" s="12" t="s">
        <v>65</v>
      </c>
      <c r="C47" s="24">
        <v>89776.04</v>
      </c>
    </row>
    <row r="48" spans="1:3" ht="14.25" customHeight="1" outlineLevel="2">
      <c r="A48" s="1"/>
      <c r="B48" s="14" t="s">
        <v>64</v>
      </c>
      <c r="C48" s="25">
        <v>35184.4</v>
      </c>
    </row>
    <row r="49" spans="1:3" ht="29.25" customHeight="1" outlineLevel="2">
      <c r="A49" s="1"/>
      <c r="B49" s="12" t="s">
        <v>87</v>
      </c>
      <c r="C49" s="24">
        <v>36297.29</v>
      </c>
    </row>
    <row r="50" spans="1:3" ht="23.25" customHeight="1" outlineLevel="2">
      <c r="A50" s="1"/>
      <c r="B50" s="14" t="s">
        <v>88</v>
      </c>
      <c r="C50" s="25">
        <v>10320.2</v>
      </c>
    </row>
    <row r="51" spans="1:3" ht="18" customHeight="1" outlineLevel="2">
      <c r="A51" s="1"/>
      <c r="B51" s="14" t="s">
        <v>86</v>
      </c>
      <c r="C51" s="25">
        <v>16918.95</v>
      </c>
    </row>
    <row r="52" spans="2:4" ht="12.75" thickBot="1">
      <c r="B52" s="15" t="s">
        <v>72</v>
      </c>
      <c r="C52" s="16">
        <f>C5+C6-C21</f>
        <v>266592.1800000001</v>
      </c>
      <c r="D52" s="16"/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B12" sqref="B12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  <col min="4" max="4" width="16.66015625" style="0" customWidth="1"/>
  </cols>
  <sheetData>
    <row r="1" spans="2:3" ht="34.5" customHeight="1">
      <c r="B1" s="32" t="s">
        <v>77</v>
      </c>
      <c r="C1" s="33"/>
    </row>
    <row r="2" spans="2:3" ht="12" thickBot="1">
      <c r="B2" s="3"/>
      <c r="C2" s="4"/>
    </row>
    <row r="3" spans="2:3" ht="11.25">
      <c r="B3" s="34" t="s">
        <v>19</v>
      </c>
      <c r="C3" s="36" t="s">
        <v>20</v>
      </c>
    </row>
    <row r="4" spans="2:3" ht="12" thickBot="1">
      <c r="B4" s="35"/>
      <c r="C4" s="37"/>
    </row>
    <row r="5" spans="2:3" ht="20.25" customHeight="1">
      <c r="B5" s="5" t="s">
        <v>73</v>
      </c>
      <c r="C5" s="17">
        <f>3_2018!C52</f>
        <v>266592.1800000001</v>
      </c>
    </row>
    <row r="6" spans="2:3" ht="20.25" customHeight="1">
      <c r="B6" s="6" t="s">
        <v>21</v>
      </c>
      <c r="C6" s="7">
        <f>SUM(C7:C20)</f>
        <v>936021.83</v>
      </c>
    </row>
    <row r="7" spans="2:3" ht="15.75" customHeight="1">
      <c r="B7" s="2" t="s">
        <v>23</v>
      </c>
      <c r="C7" s="18">
        <v>112500</v>
      </c>
    </row>
    <row r="8" spans="2:3" ht="15.75" customHeight="1">
      <c r="B8" s="2" t="s">
        <v>93</v>
      </c>
      <c r="C8" s="18">
        <v>709603</v>
      </c>
    </row>
    <row r="9" spans="2:3" ht="16.5" customHeight="1">
      <c r="B9" s="2" t="s">
        <v>95</v>
      </c>
      <c r="C9" s="30">
        <v>200</v>
      </c>
    </row>
    <row r="10" spans="2:3" ht="16.5" customHeight="1">
      <c r="B10" s="2" t="s">
        <v>96</v>
      </c>
      <c r="C10" s="30">
        <v>500</v>
      </c>
    </row>
    <row r="11" spans="2:3" ht="14.25" customHeight="1">
      <c r="B11" s="2" t="s">
        <v>97</v>
      </c>
      <c r="C11" s="18">
        <v>4000</v>
      </c>
    </row>
    <row r="12" spans="2:3" ht="15.75" customHeight="1">
      <c r="B12" s="2" t="s">
        <v>94</v>
      </c>
      <c r="C12" s="18">
        <v>500</v>
      </c>
    </row>
    <row r="13" spans="2:3" ht="13.5" customHeight="1">
      <c r="B13" s="2" t="s">
        <v>98</v>
      </c>
      <c r="C13" s="18">
        <v>1000</v>
      </c>
    </row>
    <row r="14" spans="2:3" ht="13.5" customHeight="1">
      <c r="B14" s="2" t="s">
        <v>99</v>
      </c>
      <c r="C14" s="18">
        <v>500</v>
      </c>
    </row>
    <row r="15" spans="2:3" ht="16.5" customHeight="1">
      <c r="B15" s="2" t="s">
        <v>100</v>
      </c>
      <c r="C15" s="18">
        <v>150</v>
      </c>
    </row>
    <row r="16" spans="2:3" ht="14.25" customHeight="1">
      <c r="B16" s="2" t="s">
        <v>101</v>
      </c>
      <c r="C16" s="18">
        <v>11000</v>
      </c>
    </row>
    <row r="17" spans="2:3" ht="14.25" customHeight="1">
      <c r="B17" s="2" t="s">
        <v>35</v>
      </c>
      <c r="C17" s="18">
        <v>47000</v>
      </c>
    </row>
    <row r="18" spans="2:3" ht="14.25" customHeight="1">
      <c r="B18" s="2" t="s">
        <v>11</v>
      </c>
      <c r="C18" s="18">
        <v>37930</v>
      </c>
    </row>
    <row r="19" spans="2:3" ht="14.25" customHeight="1">
      <c r="B19" s="2" t="s">
        <v>116</v>
      </c>
      <c r="C19" s="18">
        <v>6064.1</v>
      </c>
    </row>
    <row r="20" spans="2:3" ht="14.25" customHeight="1">
      <c r="B20" s="2" t="s">
        <v>38</v>
      </c>
      <c r="C20" s="18">
        <v>5074.73</v>
      </c>
    </row>
    <row r="21" spans="2:3" ht="12">
      <c r="B21" s="6" t="s">
        <v>24</v>
      </c>
      <c r="C21" s="8">
        <f>C23+C41+C49+C57+C59+C63</f>
        <v>656366.04</v>
      </c>
    </row>
    <row r="22" spans="1:3" ht="16.5" customHeight="1" outlineLevel="1">
      <c r="A22" s="1"/>
      <c r="B22" s="9" t="s">
        <v>25</v>
      </c>
      <c r="C22" s="10"/>
    </row>
    <row r="23" spans="1:3" ht="18" customHeight="1" outlineLevel="1">
      <c r="A23" s="1"/>
      <c r="B23" s="11" t="s">
        <v>26</v>
      </c>
      <c r="C23" s="8">
        <f>SUM(C24:C31)</f>
        <v>119212</v>
      </c>
    </row>
    <row r="24" spans="1:3" ht="16.5" customHeight="1" outlineLevel="2">
      <c r="A24" s="1"/>
      <c r="B24" s="2" t="s">
        <v>0</v>
      </c>
      <c r="C24" s="21">
        <v>492</v>
      </c>
    </row>
    <row r="25" spans="1:3" ht="14.25" customHeight="1" outlineLevel="2">
      <c r="A25" s="1"/>
      <c r="B25" s="2" t="s">
        <v>113</v>
      </c>
      <c r="C25" s="18">
        <v>1300</v>
      </c>
    </row>
    <row r="26" spans="1:3" ht="28.5" customHeight="1" outlineLevel="2">
      <c r="A26" s="1"/>
      <c r="B26" s="2" t="s">
        <v>119</v>
      </c>
      <c r="C26" s="18">
        <v>52200</v>
      </c>
    </row>
    <row r="27" spans="1:3" ht="14.25" customHeight="1" outlineLevel="2">
      <c r="A27" s="1"/>
      <c r="B27" s="2" t="s">
        <v>43</v>
      </c>
      <c r="C27" s="18">
        <v>7000</v>
      </c>
    </row>
    <row r="28" spans="1:3" ht="14.25" customHeight="1" outlineLevel="2">
      <c r="A28" s="1"/>
      <c r="B28" s="2" t="s">
        <v>109</v>
      </c>
      <c r="C28" s="18">
        <v>10220</v>
      </c>
    </row>
    <row r="29" spans="1:3" ht="16.5" customHeight="1" outlineLevel="2">
      <c r="A29" s="1"/>
      <c r="B29" s="2" t="s">
        <v>112</v>
      </c>
      <c r="C29" s="18">
        <v>30000</v>
      </c>
    </row>
    <row r="30" spans="1:3" ht="23.25" customHeight="1" outlineLevel="2">
      <c r="A30" s="1"/>
      <c r="B30" s="2" t="s">
        <v>131</v>
      </c>
      <c r="C30" s="18">
        <v>15000</v>
      </c>
    </row>
    <row r="31" spans="1:3" ht="14.25" customHeight="1" outlineLevel="2">
      <c r="A31" s="1"/>
      <c r="B31" s="2" t="s">
        <v>3</v>
      </c>
      <c r="C31" s="18">
        <v>3000</v>
      </c>
    </row>
    <row r="32" spans="1:3" ht="23.25" customHeight="1" hidden="1" outlineLevel="2">
      <c r="A32" s="1"/>
      <c r="B32" s="2" t="s">
        <v>0</v>
      </c>
      <c r="C32" s="22"/>
    </row>
    <row r="33" spans="1:3" ht="12" customHeight="1" hidden="1" outlineLevel="2">
      <c r="A33" s="1"/>
      <c r="B33" s="2" t="s">
        <v>1</v>
      </c>
      <c r="C33" s="22"/>
    </row>
    <row r="34" spans="1:3" ht="23.25" customHeight="1" hidden="1" outlineLevel="2">
      <c r="A34" s="1"/>
      <c r="B34" s="2" t="s">
        <v>8</v>
      </c>
      <c r="C34" s="22"/>
    </row>
    <row r="35" spans="1:3" ht="23.25" customHeight="1" hidden="1" outlineLevel="2">
      <c r="A35" s="1"/>
      <c r="B35" s="2" t="s">
        <v>5</v>
      </c>
      <c r="C35" s="22"/>
    </row>
    <row r="36" spans="1:3" ht="23.25" customHeight="1" hidden="1" outlineLevel="2">
      <c r="A36" s="1"/>
      <c r="B36" s="2" t="s">
        <v>7</v>
      </c>
      <c r="C36" s="22"/>
    </row>
    <row r="37" spans="1:3" ht="23.25" customHeight="1" hidden="1" outlineLevel="2">
      <c r="A37" s="1"/>
      <c r="B37" s="2" t="s">
        <v>9</v>
      </c>
      <c r="C37" s="22"/>
    </row>
    <row r="38" spans="1:3" ht="23.25" customHeight="1" hidden="1" outlineLevel="2">
      <c r="A38" s="1"/>
      <c r="B38" s="2" t="s">
        <v>4</v>
      </c>
      <c r="C38" s="22"/>
    </row>
    <row r="39" spans="1:3" ht="12" customHeight="1" hidden="1" outlineLevel="2">
      <c r="A39" s="1"/>
      <c r="B39" s="2" t="s">
        <v>10</v>
      </c>
      <c r="C39" s="22"/>
    </row>
    <row r="40" spans="1:3" ht="23.25" customHeight="1" hidden="1" outlineLevel="2">
      <c r="A40" s="1"/>
      <c r="B40" s="2" t="s">
        <v>6</v>
      </c>
      <c r="C40" s="22"/>
    </row>
    <row r="41" spans="1:3" ht="23.25" customHeight="1" outlineLevel="2">
      <c r="A41" s="1"/>
      <c r="B41" s="11" t="s">
        <v>102</v>
      </c>
      <c r="C41" s="23">
        <f>SUM(C42:C48)</f>
        <v>312143.92</v>
      </c>
    </row>
    <row r="42" spans="1:3" ht="14.25" customHeight="1" outlineLevel="2">
      <c r="A42" s="1"/>
      <c r="B42" s="2" t="s">
        <v>0</v>
      </c>
      <c r="C42" s="29">
        <v>288</v>
      </c>
    </row>
    <row r="43" spans="1:3" ht="14.25" customHeight="1" outlineLevel="2">
      <c r="A43" s="1"/>
      <c r="B43" s="2" t="s">
        <v>103</v>
      </c>
      <c r="C43" s="18">
        <v>15000</v>
      </c>
    </row>
    <row r="44" spans="1:3" ht="14.25" customHeight="1" outlineLevel="2">
      <c r="A44" s="1"/>
      <c r="B44" s="2" t="s">
        <v>104</v>
      </c>
      <c r="C44" s="18">
        <v>10000</v>
      </c>
    </row>
    <row r="45" spans="1:3" ht="14.25" customHeight="1" outlineLevel="2">
      <c r="A45" s="1"/>
      <c r="B45" s="2" t="s">
        <v>105</v>
      </c>
      <c r="C45" s="18">
        <v>75000</v>
      </c>
    </row>
    <row r="46" spans="1:3" ht="14.25" customHeight="1" outlineLevel="2">
      <c r="A46" s="1"/>
      <c r="B46" s="2" t="s">
        <v>106</v>
      </c>
      <c r="C46" s="18">
        <v>122469.12</v>
      </c>
    </row>
    <row r="47" spans="1:3" ht="27" customHeight="1" outlineLevel="2">
      <c r="A47" s="1"/>
      <c r="B47" s="2" t="s">
        <v>119</v>
      </c>
      <c r="C47" s="18">
        <v>88186.8</v>
      </c>
    </row>
    <row r="48" spans="1:3" ht="17.25" customHeight="1" outlineLevel="2">
      <c r="A48" s="1"/>
      <c r="B48" s="2" t="s">
        <v>107</v>
      </c>
      <c r="C48" s="18">
        <v>1200</v>
      </c>
    </row>
    <row r="49" spans="1:3" ht="17.25" customHeight="1" outlineLevel="2">
      <c r="A49" s="1"/>
      <c r="B49" s="11" t="s">
        <v>89</v>
      </c>
      <c r="C49" s="23">
        <f>SUM(C50:C56)</f>
        <v>61910.380000000005</v>
      </c>
    </row>
    <row r="50" spans="1:3" ht="12.75" customHeight="1" outlineLevel="2">
      <c r="A50" s="1"/>
      <c r="B50" s="2" t="s">
        <v>108</v>
      </c>
      <c r="C50" s="18">
        <v>10500.93</v>
      </c>
    </row>
    <row r="51" spans="1:3" ht="12.75" customHeight="1" outlineLevel="2">
      <c r="A51" s="1"/>
      <c r="B51" s="2" t="s">
        <v>109</v>
      </c>
      <c r="C51" s="18">
        <v>14014.83</v>
      </c>
    </row>
    <row r="52" spans="1:3" ht="17.25" customHeight="1" outlineLevel="2">
      <c r="A52" s="1"/>
      <c r="B52" s="2" t="s">
        <v>110</v>
      </c>
      <c r="C52" s="18">
        <v>3740</v>
      </c>
    </row>
    <row r="53" spans="1:3" ht="13.5" customHeight="1" outlineLevel="2">
      <c r="A53" s="1"/>
      <c r="B53" s="2" t="s">
        <v>111</v>
      </c>
      <c r="C53" s="18">
        <v>2190</v>
      </c>
    </row>
    <row r="54" spans="1:3" ht="14.25" customHeight="1" outlineLevel="2">
      <c r="A54" s="1"/>
      <c r="B54" s="2" t="s">
        <v>117</v>
      </c>
      <c r="C54" s="18">
        <v>12250.14</v>
      </c>
    </row>
    <row r="55" spans="1:3" ht="26.25" customHeight="1" outlineLevel="2">
      <c r="A55" s="1"/>
      <c r="B55" s="2" t="s">
        <v>118</v>
      </c>
      <c r="C55" s="18">
        <v>1500</v>
      </c>
    </row>
    <row r="56" spans="1:3" ht="17.25" customHeight="1" outlineLevel="2">
      <c r="A56" s="1"/>
      <c r="B56" s="2" t="s">
        <v>4</v>
      </c>
      <c r="C56" s="18">
        <v>17714.48</v>
      </c>
    </row>
    <row r="57" spans="1:3" ht="40.5" customHeight="1" outlineLevel="2">
      <c r="A57" s="1"/>
      <c r="B57" s="11" t="s">
        <v>65</v>
      </c>
      <c r="C57" s="24">
        <v>57408.08</v>
      </c>
    </row>
    <row r="58" spans="1:3" ht="14.25" customHeight="1" outlineLevel="2">
      <c r="A58" s="1"/>
      <c r="B58" s="14" t="s">
        <v>64</v>
      </c>
      <c r="C58" s="25">
        <v>14300</v>
      </c>
    </row>
    <row r="59" spans="1:3" ht="24.75" customHeight="1" outlineLevel="2">
      <c r="A59" s="1"/>
      <c r="B59" s="11" t="s">
        <v>68</v>
      </c>
      <c r="C59" s="24">
        <f>C60+C61+C62</f>
        <v>40233</v>
      </c>
    </row>
    <row r="60" spans="1:3" ht="27.75" customHeight="1" outlineLevel="2">
      <c r="A60" s="1"/>
      <c r="B60" s="2" t="s">
        <v>114</v>
      </c>
      <c r="C60" s="25">
        <v>24398</v>
      </c>
    </row>
    <row r="61" spans="1:3" ht="15.75" customHeight="1" outlineLevel="2">
      <c r="A61" s="1"/>
      <c r="B61" s="2" t="s">
        <v>106</v>
      </c>
      <c r="C61" s="25">
        <v>13030</v>
      </c>
    </row>
    <row r="62" spans="1:3" ht="27.75" customHeight="1" outlineLevel="2">
      <c r="A62" s="1"/>
      <c r="B62" s="2" t="s">
        <v>115</v>
      </c>
      <c r="C62" s="25">
        <v>2805</v>
      </c>
    </row>
    <row r="63" spans="1:3" ht="16.5" customHeight="1" outlineLevel="2">
      <c r="A63" s="1"/>
      <c r="B63" s="11" t="s">
        <v>31</v>
      </c>
      <c r="C63" s="24">
        <v>65458.66</v>
      </c>
    </row>
    <row r="64" spans="1:3" ht="18" customHeight="1" outlineLevel="2">
      <c r="A64" s="1"/>
      <c r="B64" s="14" t="s">
        <v>32</v>
      </c>
      <c r="C64" s="25">
        <v>27521.16</v>
      </c>
    </row>
    <row r="65" spans="2:3" ht="12.75" thickBot="1">
      <c r="B65" s="15" t="s">
        <v>74</v>
      </c>
      <c r="C65" s="16">
        <f>C5+C6-C21</f>
        <v>546247.97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4"/>
  <sheetViews>
    <sheetView tabSelected="1" view="pageBreakPreview" zoomScaleSheetLayoutView="100" workbookViewId="0" topLeftCell="A104">
      <selection activeCell="B52" sqref="B52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32" t="s">
        <v>75</v>
      </c>
      <c r="C1" s="33"/>
    </row>
    <row r="2" spans="2:3" ht="12" thickBot="1">
      <c r="B2" s="3"/>
      <c r="C2" s="4"/>
    </row>
    <row r="3" spans="2:3" ht="11.25">
      <c r="B3" s="34" t="s">
        <v>19</v>
      </c>
      <c r="C3" s="36" t="s">
        <v>20</v>
      </c>
    </row>
    <row r="4" spans="2:3" ht="12" thickBot="1">
      <c r="B4" s="35"/>
      <c r="C4" s="37"/>
    </row>
    <row r="5" spans="2:3" ht="20.25" customHeight="1">
      <c r="B5" s="5" t="s">
        <v>22</v>
      </c>
      <c r="C5" s="17">
        <f>1_2018!C5</f>
        <v>193291.3</v>
      </c>
    </row>
    <row r="6" spans="2:3" ht="20.25" customHeight="1">
      <c r="B6" s="6" t="s">
        <v>21</v>
      </c>
      <c r="C6" s="7">
        <f>SUM(C7:C35)</f>
        <v>2307884.5</v>
      </c>
    </row>
    <row r="7" spans="2:3" ht="13.5" customHeight="1">
      <c r="B7" s="2" t="s">
        <v>23</v>
      </c>
      <c r="C7" s="18">
        <f>1_2018!C7+2_2018!C7+3_2018!C7+4_2018!C7</f>
        <v>923575</v>
      </c>
    </row>
    <row r="8" spans="2:3" ht="27.75" customHeight="1">
      <c r="B8" s="2" t="s">
        <v>51</v>
      </c>
      <c r="C8" s="18">
        <f>2_2018!C8</f>
        <v>138625</v>
      </c>
    </row>
    <row r="9" spans="2:3" ht="15.75" customHeight="1">
      <c r="B9" s="2" t="s">
        <v>93</v>
      </c>
      <c r="C9" s="18">
        <f>4_2018!C8</f>
        <v>709603</v>
      </c>
    </row>
    <row r="10" spans="2:3" ht="15.75" customHeight="1">
      <c r="B10" s="2" t="s">
        <v>150</v>
      </c>
      <c r="C10" s="18">
        <v>9100</v>
      </c>
    </row>
    <row r="11" spans="2:3" ht="15" customHeight="1">
      <c r="B11" s="2" t="s">
        <v>35</v>
      </c>
      <c r="C11" s="18">
        <f>1_2018!C9+2_2018!C10+3_2018!C17+4_2018!C17</f>
        <v>109770</v>
      </c>
    </row>
    <row r="12" spans="2:3" ht="14.25" customHeight="1">
      <c r="B12" s="2" t="s">
        <v>17</v>
      </c>
      <c r="C12" s="18">
        <f>1_2018!C10</f>
        <v>15000</v>
      </c>
    </row>
    <row r="13" spans="2:3" ht="15.75" customHeight="1">
      <c r="B13" s="2" t="s">
        <v>34</v>
      </c>
      <c r="C13" s="18">
        <f>1_2018!C11+3_2018!C14</f>
        <v>70000</v>
      </c>
    </row>
    <row r="14" spans="2:3" ht="14.25" customHeight="1">
      <c r="B14" s="2" t="s">
        <v>101</v>
      </c>
      <c r="C14" s="18">
        <f>4_2018!C16+3_2018!C15</f>
        <v>20500</v>
      </c>
    </row>
    <row r="15" spans="2:3" ht="24.75" customHeight="1">
      <c r="B15" s="2" t="s">
        <v>80</v>
      </c>
      <c r="C15" s="18">
        <f>3_2018!C13</f>
        <v>9407.8</v>
      </c>
    </row>
    <row r="16" spans="2:3" ht="14.25" customHeight="1">
      <c r="B16" s="2" t="s">
        <v>11</v>
      </c>
      <c r="C16" s="18">
        <f>1_2018!C12+2_2018!C12+3_2018!C18+4_2018!C18</f>
        <v>220438.64</v>
      </c>
    </row>
    <row r="17" spans="2:3" ht="12.75" customHeight="1">
      <c r="B17" s="2" t="s">
        <v>18</v>
      </c>
      <c r="C17" s="18">
        <f>1_2018!C15+3_2018!C19+4_2018!C19</f>
        <v>37662.85</v>
      </c>
    </row>
    <row r="18" spans="2:3" ht="12.75" customHeight="1">
      <c r="B18" s="2" t="s">
        <v>16</v>
      </c>
      <c r="C18" s="18">
        <f>1_2018!C8</f>
        <v>1000</v>
      </c>
    </row>
    <row r="19" spans="2:3" ht="12.75" customHeight="1">
      <c r="B19" s="2" t="s">
        <v>152</v>
      </c>
      <c r="C19" s="18">
        <v>3000</v>
      </c>
    </row>
    <row r="20" spans="2:3" ht="11.25" customHeight="1">
      <c r="B20" s="2" t="s">
        <v>122</v>
      </c>
      <c r="C20" s="18">
        <f>1_2018!C13</f>
        <v>1000</v>
      </c>
    </row>
    <row r="21" spans="2:3" ht="11.25" customHeight="1">
      <c r="B21" s="2" t="s">
        <v>120</v>
      </c>
      <c r="C21" s="18">
        <f>1_2018!C14</f>
        <v>4000</v>
      </c>
    </row>
    <row r="22" spans="2:3" ht="11.25" customHeight="1">
      <c r="B22" s="2" t="s">
        <v>121</v>
      </c>
      <c r="C22" s="18">
        <f>1_2018!C16</f>
        <v>3000</v>
      </c>
    </row>
    <row r="23" spans="2:3" ht="11.25" customHeight="1">
      <c r="B23" s="2" t="s">
        <v>123</v>
      </c>
      <c r="C23" s="18">
        <f>2_2018!C9</f>
        <v>400</v>
      </c>
    </row>
    <row r="24" spans="2:3" ht="11.25" customHeight="1">
      <c r="B24" s="2" t="s">
        <v>124</v>
      </c>
      <c r="C24" s="18">
        <f>2_2018!C11+3_2018!C10</f>
        <v>2000</v>
      </c>
    </row>
    <row r="25" spans="2:3" ht="11.25" customHeight="1">
      <c r="B25" s="2" t="s">
        <v>126</v>
      </c>
      <c r="C25" s="18">
        <f>3_2018!C8</f>
        <v>5000</v>
      </c>
    </row>
    <row r="26" spans="2:3" ht="11.25" customHeight="1">
      <c r="B26" s="2" t="s">
        <v>83</v>
      </c>
      <c r="C26" s="18">
        <f>3_2018!C9</f>
        <v>3000</v>
      </c>
    </row>
    <row r="27" spans="2:3" ht="11.25" customHeight="1">
      <c r="B27" s="2" t="s">
        <v>95</v>
      </c>
      <c r="C27" s="30">
        <v>200</v>
      </c>
    </row>
    <row r="28" spans="2:3" ht="11.25" customHeight="1">
      <c r="B28" s="2" t="s">
        <v>96</v>
      </c>
      <c r="C28" s="30">
        <v>500</v>
      </c>
    </row>
    <row r="29" spans="2:3" ht="11.25" customHeight="1">
      <c r="B29" s="2" t="s">
        <v>127</v>
      </c>
      <c r="C29" s="18">
        <v>4000</v>
      </c>
    </row>
    <row r="30" spans="2:3" ht="11.25" customHeight="1">
      <c r="B30" s="2" t="s">
        <v>94</v>
      </c>
      <c r="C30" s="18">
        <v>500</v>
      </c>
    </row>
    <row r="31" spans="2:3" ht="11.25" customHeight="1">
      <c r="B31" s="2" t="s">
        <v>128</v>
      </c>
      <c r="C31" s="18">
        <v>1000</v>
      </c>
    </row>
    <row r="32" spans="2:3" ht="11.25" customHeight="1">
      <c r="B32" s="2" t="s">
        <v>129</v>
      </c>
      <c r="C32" s="18">
        <v>500</v>
      </c>
    </row>
    <row r="33" spans="2:3" ht="11.25" customHeight="1">
      <c r="B33" s="2" t="s">
        <v>130</v>
      </c>
      <c r="C33" s="18">
        <v>150</v>
      </c>
    </row>
    <row r="34" spans="2:3" ht="11.25" customHeight="1">
      <c r="B34" s="2" t="s">
        <v>125</v>
      </c>
      <c r="C34" s="18">
        <f>3_2018!C11</f>
        <v>1500</v>
      </c>
    </row>
    <row r="35" spans="2:3" ht="11.25" customHeight="1">
      <c r="B35" s="2" t="s">
        <v>38</v>
      </c>
      <c r="C35" s="18">
        <f>1_2018!C17+2_2018!C13+3_2018!C20+4_2018!C20</f>
        <v>13452.21</v>
      </c>
    </row>
    <row r="36" spans="2:3" ht="12">
      <c r="B36" s="6" t="s">
        <v>24</v>
      </c>
      <c r="C36" s="8">
        <f>C38+C63+C71+C82+C89+C92+C94+C96+C102</f>
        <v>1954927.83</v>
      </c>
    </row>
    <row r="37" spans="1:3" ht="16.5" customHeight="1" outlineLevel="1">
      <c r="A37" s="1"/>
      <c r="B37" s="9" t="s">
        <v>25</v>
      </c>
      <c r="C37" s="10"/>
    </row>
    <row r="38" spans="1:3" ht="13.5" customHeight="1" outlineLevel="1">
      <c r="A38" s="1"/>
      <c r="B38" s="11" t="s">
        <v>26</v>
      </c>
      <c r="C38" s="8">
        <f>SUM(C39:C62)</f>
        <v>923699.49</v>
      </c>
    </row>
    <row r="39" spans="1:3" ht="13.5" customHeight="1" outlineLevel="2">
      <c r="A39" s="1"/>
      <c r="B39" s="2" t="s">
        <v>0</v>
      </c>
      <c r="C39" s="21">
        <f>1_2018!C21+2_2018!C17+3_2018!C24+4_2018!C24</f>
        <v>2940</v>
      </c>
    </row>
    <row r="40" spans="1:3" ht="16.5" customHeight="1" outlineLevel="2">
      <c r="A40" s="1"/>
      <c r="B40" s="2" t="s">
        <v>134</v>
      </c>
      <c r="C40" s="18">
        <f>1_2018!C22+2_2018!C18+3_2018!C25+4_2018!C25</f>
        <v>13000</v>
      </c>
    </row>
    <row r="41" spans="1:3" ht="27" customHeight="1" outlineLevel="2">
      <c r="A41" s="1"/>
      <c r="B41" s="2" t="s">
        <v>61</v>
      </c>
      <c r="C41" s="18">
        <f>2_2018!C19</f>
        <v>20000</v>
      </c>
    </row>
    <row r="42" spans="1:3" ht="28.5" customHeight="1" outlineLevel="2">
      <c r="A42" s="1"/>
      <c r="B42" s="2" t="s">
        <v>70</v>
      </c>
      <c r="C42" s="18">
        <f>1_2018!C24+2_2018!C20+3_2018!C27+4_2018!C26</f>
        <v>287100</v>
      </c>
    </row>
    <row r="43" spans="1:3" ht="28.5" customHeight="1" outlineLevel="2">
      <c r="A43" s="1"/>
      <c r="B43" s="2" t="s">
        <v>39</v>
      </c>
      <c r="C43" s="18">
        <v>45200</v>
      </c>
    </row>
    <row r="44" spans="1:3" ht="14.25" customHeight="1" outlineLevel="2">
      <c r="A44" s="1"/>
      <c r="B44" s="2" t="s">
        <v>43</v>
      </c>
      <c r="C44" s="18">
        <f>1_2018!C25+2_2018!C21+3_2018!C28+4_2018!C27</f>
        <v>38500</v>
      </c>
    </row>
    <row r="45" spans="1:3" ht="17.25" customHeight="1" outlineLevel="2">
      <c r="A45" s="1"/>
      <c r="B45" s="2" t="s">
        <v>137</v>
      </c>
      <c r="C45" s="18">
        <f>1_2018!C26+2_2018!C22</f>
        <v>12818</v>
      </c>
    </row>
    <row r="46" spans="1:3" ht="25.5" customHeight="1" outlineLevel="2">
      <c r="A46" s="1"/>
      <c r="B46" s="2" t="s">
        <v>136</v>
      </c>
      <c r="C46" s="18">
        <f>2_2018!C23</f>
        <v>63750</v>
      </c>
    </row>
    <row r="47" spans="1:3" ht="24.75" customHeight="1" outlineLevel="2">
      <c r="A47" s="1"/>
      <c r="B47" s="2" t="s">
        <v>40</v>
      </c>
      <c r="C47" s="18">
        <v>62750</v>
      </c>
    </row>
    <row r="48" spans="1:3" ht="17.25" customHeight="1" outlineLevel="2">
      <c r="A48" s="1"/>
      <c r="B48" s="2" t="s">
        <v>135</v>
      </c>
      <c r="C48" s="18">
        <f>3_2018!C26+4_2018!C28</f>
        <v>40766.490000000005</v>
      </c>
    </row>
    <row r="49" spans="1:3" ht="25.5" customHeight="1" outlineLevel="2">
      <c r="A49" s="1"/>
      <c r="B49" s="2" t="s">
        <v>133</v>
      </c>
      <c r="C49" s="18">
        <f>4_2018!C29+3_2018!C29+2_2018!C24+1_2018!C28</f>
        <v>135000</v>
      </c>
    </row>
    <row r="50" spans="1:3" ht="27.75" customHeight="1" outlineLevel="2">
      <c r="A50" s="1"/>
      <c r="B50" s="2" t="s">
        <v>132</v>
      </c>
      <c r="C50" s="18">
        <f>4_2018!C30+3_2018!C30+2_2018!C25+1_2018!C29</f>
        <v>82500</v>
      </c>
    </row>
    <row r="51" spans="1:3" ht="38.25" customHeight="1" outlineLevel="2">
      <c r="A51" s="1"/>
      <c r="B51" s="2" t="s">
        <v>60</v>
      </c>
      <c r="C51" s="18">
        <f>2_2018!C26</f>
        <v>82875</v>
      </c>
    </row>
    <row r="52" spans="1:3" ht="15" customHeight="1" outlineLevel="2">
      <c r="A52" s="1"/>
      <c r="B52" s="2" t="s">
        <v>3</v>
      </c>
      <c r="C52" s="18">
        <f>1_2018!C31+2_2018!C27+3_2018!C31+4_2018!C31</f>
        <v>16500</v>
      </c>
    </row>
    <row r="53" spans="1:3" ht="23.25" customHeight="1" hidden="1" outlineLevel="2">
      <c r="A53" s="1"/>
      <c r="B53" s="2" t="s">
        <v>0</v>
      </c>
      <c r="C53" s="22"/>
    </row>
    <row r="54" spans="1:3" ht="12" customHeight="1" hidden="1" outlineLevel="2">
      <c r="A54" s="1"/>
      <c r="B54" s="2" t="s">
        <v>1</v>
      </c>
      <c r="C54" s="22"/>
    </row>
    <row r="55" spans="1:3" ht="23.25" customHeight="1" hidden="1" outlineLevel="2">
      <c r="A55" s="1"/>
      <c r="B55" s="2" t="s">
        <v>8</v>
      </c>
      <c r="C55" s="22"/>
    </row>
    <row r="56" spans="1:3" ht="23.25" customHeight="1" hidden="1" outlineLevel="2">
      <c r="A56" s="1"/>
      <c r="B56" s="2" t="s">
        <v>5</v>
      </c>
      <c r="C56" s="22"/>
    </row>
    <row r="57" spans="1:3" ht="23.25" customHeight="1" hidden="1" outlineLevel="2">
      <c r="A57" s="1"/>
      <c r="B57" s="2" t="s">
        <v>7</v>
      </c>
      <c r="C57" s="22"/>
    </row>
    <row r="58" spans="1:3" ht="23.25" customHeight="1" hidden="1" outlineLevel="2">
      <c r="A58" s="1"/>
      <c r="B58" s="2" t="s">
        <v>9</v>
      </c>
      <c r="C58" s="22"/>
    </row>
    <row r="59" spans="1:3" ht="23.25" customHeight="1" hidden="1" outlineLevel="2">
      <c r="A59" s="1"/>
      <c r="B59" s="2" t="s">
        <v>4</v>
      </c>
      <c r="C59" s="22"/>
    </row>
    <row r="60" spans="1:3" ht="12" customHeight="1" hidden="1" outlineLevel="2">
      <c r="A60" s="1"/>
      <c r="B60" s="2" t="s">
        <v>10</v>
      </c>
      <c r="C60" s="22"/>
    </row>
    <row r="61" spans="1:3" ht="23.25" customHeight="1" hidden="1" outlineLevel="2">
      <c r="A61" s="1"/>
      <c r="B61" s="2" t="s">
        <v>6</v>
      </c>
      <c r="C61" s="22"/>
    </row>
    <row r="62" spans="1:3" ht="23.25" customHeight="1" outlineLevel="2">
      <c r="A62" s="1"/>
      <c r="B62" s="2" t="s">
        <v>45</v>
      </c>
      <c r="C62" s="18">
        <f>1_2018!C30</f>
        <v>20000</v>
      </c>
    </row>
    <row r="63" spans="1:3" ht="23.25" customHeight="1" outlineLevel="2">
      <c r="A63" s="1"/>
      <c r="B63" s="11" t="s">
        <v>102</v>
      </c>
      <c r="C63" s="23">
        <f>SUM(C64:C70)</f>
        <v>312143.92</v>
      </c>
    </row>
    <row r="64" spans="1:3" ht="15.75" customHeight="1" outlineLevel="2">
      <c r="A64" s="1"/>
      <c r="B64" s="2" t="s">
        <v>0</v>
      </c>
      <c r="C64" s="18">
        <v>288</v>
      </c>
    </row>
    <row r="65" spans="1:3" ht="15.75" customHeight="1" outlineLevel="2">
      <c r="A65" s="1"/>
      <c r="B65" s="2" t="s">
        <v>103</v>
      </c>
      <c r="C65" s="18">
        <v>15000</v>
      </c>
    </row>
    <row r="66" spans="1:3" ht="15.75" customHeight="1" outlineLevel="2">
      <c r="A66" s="1"/>
      <c r="B66" s="2" t="s">
        <v>104</v>
      </c>
      <c r="C66" s="18">
        <v>10000</v>
      </c>
    </row>
    <row r="67" spans="1:3" ht="15.75" customHeight="1" outlineLevel="2">
      <c r="A67" s="1"/>
      <c r="B67" s="2" t="s">
        <v>105</v>
      </c>
      <c r="C67" s="18">
        <v>75000</v>
      </c>
    </row>
    <row r="68" spans="1:3" ht="15.75" customHeight="1" outlineLevel="2">
      <c r="A68" s="1"/>
      <c r="B68" s="2" t="s">
        <v>106</v>
      </c>
      <c r="C68" s="18">
        <v>122469.12</v>
      </c>
    </row>
    <row r="69" spans="1:3" ht="23.25" customHeight="1" outlineLevel="2">
      <c r="A69" s="1"/>
      <c r="B69" s="2" t="s">
        <v>119</v>
      </c>
      <c r="C69" s="18">
        <v>88186.8</v>
      </c>
    </row>
    <row r="70" spans="1:3" ht="15" customHeight="1" outlineLevel="2">
      <c r="A70" s="1"/>
      <c r="B70" s="2" t="s">
        <v>107</v>
      </c>
      <c r="C70" s="18">
        <v>1200</v>
      </c>
    </row>
    <row r="71" spans="1:3" ht="15.75" customHeight="1" outlineLevel="2">
      <c r="A71" s="1"/>
      <c r="B71" s="11" t="s">
        <v>89</v>
      </c>
      <c r="C71" s="23">
        <f>SUM(C72:C81)</f>
        <v>142567.87</v>
      </c>
    </row>
    <row r="72" spans="1:3" ht="15" customHeight="1" outlineLevel="2">
      <c r="A72" s="1"/>
      <c r="B72" s="2" t="s">
        <v>108</v>
      </c>
      <c r="C72" s="18">
        <v>10500.93</v>
      </c>
    </row>
    <row r="73" spans="1:3" ht="15" customHeight="1" outlineLevel="2">
      <c r="A73" s="1"/>
      <c r="B73" s="2" t="s">
        <v>109</v>
      </c>
      <c r="C73" s="18">
        <v>14014.83</v>
      </c>
    </row>
    <row r="74" spans="1:3" ht="15" customHeight="1" outlineLevel="2">
      <c r="A74" s="1"/>
      <c r="B74" s="2" t="s">
        <v>110</v>
      </c>
      <c r="C74" s="18">
        <v>3740</v>
      </c>
    </row>
    <row r="75" spans="1:3" ht="15" customHeight="1" outlineLevel="2">
      <c r="A75" s="1"/>
      <c r="B75" s="2" t="s">
        <v>111</v>
      </c>
      <c r="C75" s="18">
        <v>2190</v>
      </c>
    </row>
    <row r="76" spans="1:3" ht="15" customHeight="1" outlineLevel="2">
      <c r="A76" s="1"/>
      <c r="B76" s="2" t="s">
        <v>117</v>
      </c>
      <c r="C76" s="18">
        <v>12250.14</v>
      </c>
    </row>
    <row r="77" spans="1:3" ht="15" customHeight="1" outlineLevel="2">
      <c r="A77" s="1"/>
      <c r="B77" s="2" t="s">
        <v>118</v>
      </c>
      <c r="C77" s="18">
        <v>1500</v>
      </c>
    </row>
    <row r="78" spans="1:3" ht="15" customHeight="1" outlineLevel="2">
      <c r="A78" s="1"/>
      <c r="B78" s="2" t="s">
        <v>4</v>
      </c>
      <c r="C78" s="18">
        <v>17714.48</v>
      </c>
    </row>
    <row r="79" spans="1:3" ht="23.25" customHeight="1" outlineLevel="2">
      <c r="A79" s="1"/>
      <c r="B79" s="2" t="s">
        <v>90</v>
      </c>
      <c r="C79" s="18">
        <v>23754</v>
      </c>
    </row>
    <row r="80" spans="1:3" ht="23.25" customHeight="1" outlineLevel="2">
      <c r="A80" s="1"/>
      <c r="B80" s="2" t="s">
        <v>91</v>
      </c>
      <c r="C80" s="18">
        <v>43212.09</v>
      </c>
    </row>
    <row r="81" spans="1:3" ht="15.75" customHeight="1" outlineLevel="2">
      <c r="A81" s="1"/>
      <c r="B81" s="2" t="s">
        <v>4</v>
      </c>
      <c r="C81" s="18">
        <v>13691.4</v>
      </c>
    </row>
    <row r="82" spans="1:3" ht="23.25" customHeight="1" outlineLevel="2">
      <c r="A82" s="1"/>
      <c r="B82" s="12" t="s">
        <v>27</v>
      </c>
      <c r="C82" s="23">
        <f>SUM(C83:C88)</f>
        <v>48275.26</v>
      </c>
    </row>
    <row r="83" spans="1:3" ht="17.25" customHeight="1" outlineLevel="2">
      <c r="A83" s="1"/>
      <c r="B83" s="2" t="s">
        <v>14</v>
      </c>
      <c r="C83" s="18">
        <f>1_2018!C42+2_2018!C38</f>
        <v>4906.47</v>
      </c>
    </row>
    <row r="84" spans="1:3" ht="17.25" customHeight="1" outlineLevel="2">
      <c r="A84" s="1"/>
      <c r="B84" s="2" t="s">
        <v>15</v>
      </c>
      <c r="C84" s="18">
        <f>1_2018!C43</f>
        <v>1055.01</v>
      </c>
    </row>
    <row r="85" spans="1:3" ht="17.25" customHeight="1" outlineLevel="2">
      <c r="A85" s="1"/>
      <c r="B85" s="2" t="s">
        <v>12</v>
      </c>
      <c r="C85" s="18">
        <f>1_2018!C44+2_2018!C40</f>
        <v>16600</v>
      </c>
    </row>
    <row r="86" spans="1:3" ht="26.25" customHeight="1" outlineLevel="2">
      <c r="A86" s="1"/>
      <c r="B86" s="2" t="s">
        <v>63</v>
      </c>
      <c r="C86" s="18">
        <v>16480.98</v>
      </c>
    </row>
    <row r="87" spans="1:3" ht="18" customHeight="1" outlineLevel="2">
      <c r="A87" s="1"/>
      <c r="B87" s="2" t="s">
        <v>62</v>
      </c>
      <c r="C87" s="18">
        <v>4200</v>
      </c>
    </row>
    <row r="88" spans="1:3" ht="27.75" customHeight="1" outlineLevel="2">
      <c r="A88" s="1"/>
      <c r="B88" s="2" t="s">
        <v>46</v>
      </c>
      <c r="C88" s="18">
        <v>5032.8</v>
      </c>
    </row>
    <row r="89" spans="1:3" ht="17.25" customHeight="1" outlineLevel="2">
      <c r="A89" s="1"/>
      <c r="B89" s="12" t="s">
        <v>48</v>
      </c>
      <c r="C89" s="23">
        <f>SUM(C90:C91)</f>
        <v>12407.8</v>
      </c>
    </row>
    <row r="90" spans="1:3" ht="15.75" customHeight="1" outlineLevel="2">
      <c r="A90" s="1"/>
      <c r="B90" s="2" t="s">
        <v>44</v>
      </c>
      <c r="C90" s="18">
        <v>3000</v>
      </c>
    </row>
    <row r="91" spans="1:3" ht="15.75" customHeight="1" outlineLevel="2">
      <c r="A91" s="1"/>
      <c r="B91" s="2" t="s">
        <v>12</v>
      </c>
      <c r="C91" s="18">
        <v>9407.8</v>
      </c>
    </row>
    <row r="92" spans="1:3" ht="18.75" customHeight="1" outlineLevel="2">
      <c r="A92" s="1"/>
      <c r="B92" s="13" t="s">
        <v>28</v>
      </c>
      <c r="C92" s="23">
        <f>C93</f>
        <v>3070.58</v>
      </c>
    </row>
    <row r="93" spans="1:3" ht="27" customHeight="1" outlineLevel="2">
      <c r="A93" s="1"/>
      <c r="B93" s="2" t="s">
        <v>29</v>
      </c>
      <c r="C93" s="18">
        <f>1_2018!C49</f>
        <v>3070.58</v>
      </c>
    </row>
    <row r="94" spans="1:3" ht="40.5" customHeight="1" outlineLevel="2">
      <c r="A94" s="1"/>
      <c r="B94" s="12" t="s">
        <v>65</v>
      </c>
      <c r="C94" s="24">
        <f>1_2018!C50+2_2018!C42+3_2018!C47+4_2018!C57</f>
        <v>309349.02999999997</v>
      </c>
    </row>
    <row r="95" spans="1:3" ht="14.25" customHeight="1" outlineLevel="2">
      <c r="A95" s="1"/>
      <c r="B95" s="14" t="s">
        <v>64</v>
      </c>
      <c r="C95" s="25">
        <f>2_2018!C43+3_2018!C48+4_2018!C58</f>
        <v>54984.4</v>
      </c>
    </row>
    <row r="96" spans="1:3" ht="24.75" customHeight="1" outlineLevel="2">
      <c r="A96" s="1"/>
      <c r="B96" s="12" t="s">
        <v>68</v>
      </c>
      <c r="C96" s="24">
        <f>SUM(C97:C101)</f>
        <v>45922</v>
      </c>
    </row>
    <row r="97" spans="1:3" ht="15.75" customHeight="1" outlineLevel="2">
      <c r="A97" s="1"/>
      <c r="B97" s="2" t="s">
        <v>66</v>
      </c>
      <c r="C97" s="25">
        <f>2_2018!C45</f>
        <v>3932</v>
      </c>
    </row>
    <row r="98" spans="1:3" ht="14.25" customHeight="1" outlineLevel="2">
      <c r="A98" s="1"/>
      <c r="B98" s="2" t="s">
        <v>67</v>
      </c>
      <c r="C98" s="25">
        <f>2_2018!C46</f>
        <v>1757</v>
      </c>
    </row>
    <row r="99" spans="1:3" ht="14.25" customHeight="1" outlineLevel="2">
      <c r="A99" s="1"/>
      <c r="B99" s="2" t="s">
        <v>114</v>
      </c>
      <c r="C99" s="25">
        <v>24398</v>
      </c>
    </row>
    <row r="100" spans="1:3" ht="14.25" customHeight="1" outlineLevel="2">
      <c r="A100" s="1"/>
      <c r="B100" s="2" t="s">
        <v>106</v>
      </c>
      <c r="C100" s="25">
        <v>13030</v>
      </c>
    </row>
    <row r="101" spans="1:3" ht="29.25" customHeight="1" outlineLevel="2">
      <c r="A101" s="1"/>
      <c r="B101" s="2" t="s">
        <v>115</v>
      </c>
      <c r="C101" s="25">
        <v>2805</v>
      </c>
    </row>
    <row r="102" spans="1:3" ht="29.25" customHeight="1" outlineLevel="2">
      <c r="A102" s="1"/>
      <c r="B102" s="12" t="s">
        <v>31</v>
      </c>
      <c r="C102" s="24">
        <f>1_2018!C51+2_2018!C47+3_2018!C49+4_2018!C63</f>
        <v>157491.88</v>
      </c>
    </row>
    <row r="103" spans="1:3" ht="13.5" customHeight="1" outlineLevel="2">
      <c r="A103" s="1"/>
      <c r="B103" s="2" t="s">
        <v>32</v>
      </c>
      <c r="C103" s="25">
        <f>1_2018!C52+2_2018!C48+3_2018!C51+4_2018!C64</f>
        <v>78278.01000000001</v>
      </c>
    </row>
    <row r="104" spans="1:3" ht="17.25" customHeight="1" outlineLevel="2">
      <c r="A104" s="1"/>
      <c r="B104" s="2" t="s">
        <v>88</v>
      </c>
      <c r="C104" s="25">
        <f>3_2018!C50</f>
        <v>10320.2</v>
      </c>
    </row>
    <row r="105" spans="2:3" ht="12.75" thickBot="1">
      <c r="B105" s="15" t="s">
        <v>74</v>
      </c>
      <c r="C105" s="16">
        <f>C5+C6-C36</f>
        <v>546247.9699999997</v>
      </c>
    </row>
    <row r="111" spans="2:3" ht="55.5" customHeight="1">
      <c r="B111" s="38" t="s">
        <v>139</v>
      </c>
      <c r="C111" s="38"/>
    </row>
    <row r="112" spans="2:3" ht="11.25">
      <c r="B112" s="31"/>
      <c r="C112" s="31"/>
    </row>
    <row r="113" spans="2:3" ht="33" customHeight="1">
      <c r="B113" s="38" t="s">
        <v>140</v>
      </c>
      <c r="C113" s="38"/>
    </row>
    <row r="114" spans="2:3" ht="11.25">
      <c r="B114" t="s">
        <v>141</v>
      </c>
      <c r="C114">
        <f>'[1]ИТОГО_помес'!$D$104</f>
        <v>64781</v>
      </c>
    </row>
    <row r="115" spans="2:3" ht="11.25">
      <c r="B115" t="s">
        <v>142</v>
      </c>
      <c r="C115">
        <f>'[1]ИТОГО_помес'!$D$109</f>
        <v>67386.47</v>
      </c>
    </row>
    <row r="116" spans="2:3" ht="11.25">
      <c r="B116" t="s">
        <v>143</v>
      </c>
      <c r="C116">
        <v>151145.44</v>
      </c>
    </row>
    <row r="117" spans="2:3" ht="11.25">
      <c r="B117" t="s">
        <v>148</v>
      </c>
      <c r="C117">
        <f>'[1]ИТОГО_помес'!$D$106</f>
        <v>59399.56</v>
      </c>
    </row>
    <row r="118" spans="2:3" ht="11.25">
      <c r="B118" t="s">
        <v>147</v>
      </c>
      <c r="C118">
        <f>'[1]ИТОГО_помес'!$D$107</f>
        <v>32957.17</v>
      </c>
    </row>
    <row r="119" spans="2:3" ht="11.25">
      <c r="B119" t="s">
        <v>144</v>
      </c>
      <c r="C119">
        <f>'[1]ИТОГО_помес'!$D$108</f>
        <v>41309.02</v>
      </c>
    </row>
    <row r="120" spans="2:3" ht="11.25">
      <c r="B120" t="s">
        <v>145</v>
      </c>
      <c r="C120">
        <f>'[1]ИТОГО_помес'!$D$105</f>
        <v>68900</v>
      </c>
    </row>
    <row r="121" spans="2:3" ht="45">
      <c r="B121" s="31" t="s">
        <v>146</v>
      </c>
      <c r="C121">
        <f>'[1]ИТОГО_помес'!$D$110</f>
        <v>82323.26</v>
      </c>
    </row>
    <row r="123" spans="2:3" ht="23.25" customHeight="1">
      <c r="B123" s="38" t="s">
        <v>149</v>
      </c>
      <c r="C123" s="38"/>
    </row>
    <row r="124" spans="2:3" ht="44.25" customHeight="1">
      <c r="B124" s="38" t="s">
        <v>138</v>
      </c>
      <c r="C124" s="38"/>
    </row>
  </sheetData>
  <sheetProtection/>
  <mergeCells count="7">
    <mergeCell ref="B124:C124"/>
    <mergeCell ref="B1:C1"/>
    <mergeCell ref="B3:B4"/>
    <mergeCell ref="C3:C4"/>
    <mergeCell ref="B111:C111"/>
    <mergeCell ref="B113:C113"/>
    <mergeCell ref="B123:C123"/>
  </mergeCell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5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Кочегарова Инна Викторовна</cp:lastModifiedBy>
  <cp:lastPrinted>2018-07-11T06:24:25Z</cp:lastPrinted>
  <dcterms:created xsi:type="dcterms:W3CDTF">2018-04-11T13:49:03Z</dcterms:created>
  <dcterms:modified xsi:type="dcterms:W3CDTF">2021-07-27T13:03:04Z</dcterms:modified>
  <cp:category/>
  <cp:version/>
  <cp:contentType/>
  <cp:contentStatus/>
  <cp:revision>1</cp:revision>
</cp:coreProperties>
</file>