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20730" windowHeight="10905" activeTab="4"/>
  </bookViews>
  <sheets>
    <sheet name="1_2021" sheetId="1" r:id="rId1"/>
    <sheet name="2_2021" sheetId="2" r:id="rId2"/>
    <sheet name="3_2021" sheetId="3" r:id="rId3"/>
    <sheet name="4_2021" sheetId="4" r:id="rId4"/>
    <sheet name="СВОД 2021" sheetId="5" r:id="rId5"/>
  </sheets>
  <definedNames/>
  <calcPr fullCalcOnLoad="1" refMode="R1C1"/>
</workbook>
</file>

<file path=xl/sharedStrings.xml><?xml version="1.0" encoding="utf-8"?>
<sst xmlns="http://schemas.openxmlformats.org/spreadsheetml/2006/main" count="298" uniqueCount="191">
  <si>
    <t>Поступление гуманитарной помощи</t>
  </si>
  <si>
    <t>Анонимно</t>
  </si>
  <si>
    <t>Ящик для сбора пожертвований</t>
  </si>
  <si>
    <t>Наименование</t>
  </si>
  <si>
    <t>руб.</t>
  </si>
  <si>
    <t>Поступления благотворительных средств:</t>
  </si>
  <si>
    <t>Расходование благотворительных средств:</t>
  </si>
  <si>
    <t xml:space="preserve">         в том числе:                                                                </t>
  </si>
  <si>
    <t xml:space="preserve">Расходы на содержание и уставную деятельн. Фонда </t>
  </si>
  <si>
    <t>в т. ч. зарплата сотрудников</t>
  </si>
  <si>
    <t>Взнос учредителя</t>
  </si>
  <si>
    <t>Расходы по программе "Благо.ру"</t>
  </si>
  <si>
    <t xml:space="preserve">Оказание гуманитарной помощи участницам благотворительных программ (продукты, памперсы, детское питание, коляски, кроватки и пр.) </t>
  </si>
  <si>
    <t>Миров Александр Игоревич</t>
  </si>
  <si>
    <t>КАФ Фонд поддержки и развития филантропии</t>
  </si>
  <si>
    <t>Адресные благотворительные пожертвования подопечным семьям:</t>
  </si>
  <si>
    <t>Дуванов Денис Николаевич</t>
  </si>
  <si>
    <t>Ясинская Л.В.</t>
  </si>
  <si>
    <t>Программа " Самая лучшая Больница"</t>
  </si>
  <si>
    <t>Акилина Анна Анатольевна</t>
  </si>
  <si>
    <t>Москвичева Ирина Валерьевна</t>
  </si>
  <si>
    <t>Емельянова Светлана</t>
  </si>
  <si>
    <t>УФК по Рязанской области Мин ТО и ОО (субсидия)</t>
  </si>
  <si>
    <t>Кирюхина Екатерина Александровна</t>
  </si>
  <si>
    <t>Ясинская Людмила Владимировна</t>
  </si>
  <si>
    <t>Анонимные жертвователи</t>
  </si>
  <si>
    <t>Безенбеева Светлана Юрьевна</t>
  </si>
  <si>
    <t>Пожертвования на благотворительные программы фонда</t>
  </si>
  <si>
    <t>Днестранская Татьяна Вячеславовна</t>
  </si>
  <si>
    <t>Ерофеева Анжела Анатольевна</t>
  </si>
  <si>
    <t>Рычагова Александра Аркадьевна</t>
  </si>
  <si>
    <t>Программа " Самая лучшая Больница" в т.ч:</t>
  </si>
  <si>
    <t>в т.ч. материальная помощь</t>
  </si>
  <si>
    <t xml:space="preserve">Оказание гуманитарной помощи участницам благотворительных программ (продукты, памперсы, детское питание, коляски, кроватки, бытовая химия  и пр.) </t>
  </si>
  <si>
    <t>гуманитарная помощь</t>
  </si>
  <si>
    <t>Болеева Елена Анатольевна</t>
  </si>
  <si>
    <t xml:space="preserve">Данилова Елена </t>
  </si>
  <si>
    <t>Калинкина Надежда Николаевна</t>
  </si>
  <si>
    <t>Федулова Светлана Вячеславовна</t>
  </si>
  <si>
    <t>Булаева Лидия Александровна</t>
  </si>
  <si>
    <t>Мееревич Вера ивановна</t>
  </si>
  <si>
    <t>Степахина Евгения Евгеньевна</t>
  </si>
  <si>
    <t>Расходы по программе "С заботой о маме" Грант от фонда В.Потанина</t>
  </si>
  <si>
    <t>Пожертвования частных лиц</t>
  </si>
  <si>
    <t>Отчет о поступлении и расходовании полученных средств за 1-й квартал 2021 года</t>
  </si>
  <si>
    <t>Остаток неиспользованных средств на 01.01.2021</t>
  </si>
  <si>
    <t>Остаток неиспользованных средств на 31.03.2021</t>
  </si>
  <si>
    <t>Гусева Инна Юрьевна</t>
  </si>
  <si>
    <t>Иванов И.И.</t>
  </si>
  <si>
    <t>Левкина Татьяна Петровна</t>
  </si>
  <si>
    <t>Лупандина Анна Витальевна</t>
  </si>
  <si>
    <t>Майровская Александра</t>
  </si>
  <si>
    <t>Медынская Елена Юрьевна</t>
  </si>
  <si>
    <t>Молчанова Елена Валериевна</t>
  </si>
  <si>
    <t>Никитина Анастасия Игоревна</t>
  </si>
  <si>
    <t>Адресная помощь</t>
  </si>
  <si>
    <t>Аксенова Юлия Викторовна</t>
  </si>
  <si>
    <t>Антонов Дмитрий Валерьевич</t>
  </si>
  <si>
    <t>Пономаренко Елена Александровна</t>
  </si>
  <si>
    <t>Устюкова Ульяна Ивановна</t>
  </si>
  <si>
    <t>Покровская Екатерина Валерьевна</t>
  </si>
  <si>
    <t>Организация праздничных мероприятий</t>
  </si>
  <si>
    <t>Остаток неиспользованных средств на 01.04.2021</t>
  </si>
  <si>
    <t>Андреева Елена Сергеевна</t>
  </si>
  <si>
    <t>Дивущак Анна Николаевна</t>
  </si>
  <si>
    <t>Тищенко Владлена Владимировна</t>
  </si>
  <si>
    <t>Царьков Виталий Андреевич</t>
  </si>
  <si>
    <t>Вакшина Наталья Николаевна</t>
  </si>
  <si>
    <t>Елисеева Надежда Васильевна</t>
  </si>
  <si>
    <t>Журавлев Михаил Николаевич</t>
  </si>
  <si>
    <t>Комкова Наталья Викторовна</t>
  </si>
  <si>
    <t>Курусь Иван Филиппович</t>
  </si>
  <si>
    <t>Микерова Светлана Николаевна</t>
  </si>
  <si>
    <t>Минеев Алекснадр Викторович</t>
  </si>
  <si>
    <t>Нецкина Вера Александровна</t>
  </si>
  <si>
    <t>Пичужкина Виктория Александровна</t>
  </si>
  <si>
    <t>Сысоева А.А.</t>
  </si>
  <si>
    <t>Фокина Анна Александровна</t>
  </si>
  <si>
    <t>Морозова Анастасия Игоревна</t>
  </si>
  <si>
    <t>Эрлихсон Ирина Марковна</t>
  </si>
  <si>
    <t>Остаток неиспользованных средств на 30.06.2021</t>
  </si>
  <si>
    <t>Нитки ПДС, 70 см, 36 шт</t>
  </si>
  <si>
    <t>Халаты с завязками, 34 шт</t>
  </si>
  <si>
    <t xml:space="preserve">Проведение праздничных и публичных мероприятий </t>
  </si>
  <si>
    <t>Остаток неиспользованных средств на 01.07.2021</t>
  </si>
  <si>
    <t>Держатель биполярных инструментов</t>
  </si>
  <si>
    <t>Медицинские изделия (облучатели, шприцы, устройство для вливания инфуз.растворов и пр.)</t>
  </si>
  <si>
    <t>Трубки оптические для гистероскопии</t>
  </si>
  <si>
    <t>Терехина Ирина Анатольевна</t>
  </si>
  <si>
    <t>ООО "Реал-Ойл"</t>
  </si>
  <si>
    <t>Приобретение наборов для новорожденных</t>
  </si>
  <si>
    <t>Антонова Елена Сергеевна</t>
  </si>
  <si>
    <t>Астахова Галина Владимирован</t>
  </si>
  <si>
    <t>Беликова Наталья Евгеньевна</t>
  </si>
  <si>
    <t>Грачева Татьяна Олеговна</t>
  </si>
  <si>
    <t>Двойнина Юлия Владимировна</t>
  </si>
  <si>
    <t>Душкина Любовь Александровна</t>
  </si>
  <si>
    <t>Кадыкова Елена Сергеевна</t>
  </si>
  <si>
    <t>Казакова Мария Владимировна</t>
  </si>
  <si>
    <t>Кучерова Дарья Игоревна</t>
  </si>
  <si>
    <t>Лунина Татьяна Михайловна</t>
  </si>
  <si>
    <t>Нистратова Таисия Васильевна</t>
  </si>
  <si>
    <t>Перевезенцева Наталья Владимировна</t>
  </si>
  <si>
    <t>Попова Елена Алексеевна</t>
  </si>
  <si>
    <t>Проданова Алена Рустамовна</t>
  </si>
  <si>
    <t>Пухтаевич Валентина</t>
  </si>
  <si>
    <t>Романова Ирина Николаевна</t>
  </si>
  <si>
    <t>Самохина Анна Викторовна</t>
  </si>
  <si>
    <t>Тараскина Елена Михайловна</t>
  </si>
  <si>
    <t>Хотько Елена Анатольевна</t>
  </si>
  <si>
    <t>Гуманитарная помощь</t>
  </si>
  <si>
    <t>Адресная помощь (из адресных сборов)</t>
  </si>
  <si>
    <t>Материальная помощь (из общих средств)</t>
  </si>
  <si>
    <t>Анонимные пожертвования</t>
  </si>
  <si>
    <t>Антоненко Анастасия Романовна</t>
  </si>
  <si>
    <t>Головлева Анна Николаевна</t>
  </si>
  <si>
    <t>Елена</t>
  </si>
  <si>
    <t>Карпович Андрей Владимирович</t>
  </si>
  <si>
    <t>Ложкин Алексей</t>
  </si>
  <si>
    <t>о.Дмитрий</t>
  </si>
  <si>
    <t>Табаева Марина Геннадьевна</t>
  </si>
  <si>
    <t>Титова Елена Сергеевна</t>
  </si>
  <si>
    <t>Майорова Ирина Александровна</t>
  </si>
  <si>
    <t xml:space="preserve">Расходы по субсидии от УФК по Рязанской области Мин ТО и ОО </t>
  </si>
  <si>
    <t>Подгузники</t>
  </si>
  <si>
    <t>Остаток неиспользованных средств на 30.09.2021</t>
  </si>
  <si>
    <t>Отчет о поступлении и расходовании полученных средств за 3-й квартал 2021 года</t>
  </si>
  <si>
    <t>Отчет о поступлении и расходовании полученных средств за 2-й квартал 2021 года</t>
  </si>
  <si>
    <t>Отчет о поступлении и расходовании полученных средств за 4-й квартал 2021 года</t>
  </si>
  <si>
    <t>Остаток неиспользованных средств на 0110.2021</t>
  </si>
  <si>
    <t>Остаток неиспользованных средств на 31.12.2021</t>
  </si>
  <si>
    <t>Отчет о поступлении и расходовании полученных средств за 2021 год</t>
  </si>
  <si>
    <t>Гребнева Ольга Николаевна</t>
  </si>
  <si>
    <t>Королева Наталья Федоровна</t>
  </si>
  <si>
    <t>Москвитина Ирина Владимировна</t>
  </si>
  <si>
    <t>Орешкина Наталья Геннадьевна</t>
  </si>
  <si>
    <t>Старухина Оксана Ивановна</t>
  </si>
  <si>
    <t>Акимкина Елена Алексеевна</t>
  </si>
  <si>
    <t>Андрошев Александр Викторович</t>
  </si>
  <si>
    <t>Артемова Кристина Александровна</t>
  </si>
  <si>
    <t>Гос.субсидия по пост 1513</t>
  </si>
  <si>
    <t>Ефремова Наталья Владимировна</t>
  </si>
  <si>
    <t>Кабаргина Ольга Владимировна</t>
  </si>
  <si>
    <t>Макарова Галина Анатольевна</t>
  </si>
  <si>
    <t>Мохова Евгения Андреевна</t>
  </si>
  <si>
    <t>Ошкина Ольга Ивановна</t>
  </si>
  <si>
    <t>Соловьева Нина Алексеевна</t>
  </si>
  <si>
    <t>Степанова Татьяна Евгеньевна</t>
  </si>
  <si>
    <t>Иванилова Алена Игоревна</t>
  </si>
  <si>
    <t>Соловых Николай Сергеевич</t>
  </si>
  <si>
    <t>Хромов Павел Сергеевич</t>
  </si>
  <si>
    <t>Емельянова Светлана Викторовна</t>
  </si>
  <si>
    <t>Барская Мария Александровна</t>
  </si>
  <si>
    <t>Кошульо Павел Александрович</t>
  </si>
  <si>
    <t>ООО Квартиры Рязани</t>
  </si>
  <si>
    <t>Плешенков Сергей Викторович</t>
  </si>
  <si>
    <t>Ромашина Е.А.</t>
  </si>
  <si>
    <t>Электроводонагреватель, сантехника, жалюзи</t>
  </si>
  <si>
    <t>ТО гистероскопа</t>
  </si>
  <si>
    <t>Метал.изделия для входной группы</t>
  </si>
  <si>
    <t>Электрочайники</t>
  </si>
  <si>
    <t>Бытовая химия и полиграфическая продцкция</t>
  </si>
  <si>
    <t>Частные пожертвования:</t>
  </si>
  <si>
    <t xml:space="preserve">        в т.ч. Адресные сборы</t>
  </si>
  <si>
    <t xml:space="preserve">        в т.ч. Программа "Самая лучшая больница"</t>
  </si>
  <si>
    <t xml:space="preserve">Программа " Самая лучшая Больница" </t>
  </si>
  <si>
    <t>ВСЕГО в руб.</t>
  </si>
  <si>
    <t>Билеты на представления</t>
  </si>
  <si>
    <t>Творог</t>
  </si>
  <si>
    <t>Кроме того, из пункта вещевой помощи (гуманитарный благотворительный склад) оказана помощь 1000 раз</t>
  </si>
  <si>
    <t>Подробные отчеты об оказанной адресной помощи участницам благотворительной программы можно увидеть в разделе "Кому мы вместе помогаем" нашего сайта</t>
  </si>
  <si>
    <t>Количество:</t>
  </si>
  <si>
    <t>подопечных семей получало регулярную помощь</t>
  </si>
  <si>
    <t>семей получили разовую помощь</t>
  </si>
  <si>
    <t>количество несовершеннолетних детей в подопечных семьях</t>
  </si>
  <si>
    <t>роздано со склада в кг</t>
  </si>
  <si>
    <t>Указанный отчет сформирован исходя из поступивших в 2021 году и израсходованных на благотворительные цели средств (произведена оплата продуктов, предметов первой необходимости и прочих товаров для нужд благотворительной программы).</t>
  </si>
  <si>
    <t>Всего за 2021 г. оказана адресная помощь нуждающимся (в том числе из остатков неизрасходованных на начало года средств):</t>
  </si>
  <si>
    <t>Материальная помощь (25 семьям)</t>
  </si>
  <si>
    <t>Продуктовый набор, мед, сладкие подарки, смеси - 662 раза</t>
  </si>
  <si>
    <t>Подгузники (77 упаковок)</t>
  </si>
  <si>
    <t>Набор бытовой химии, косметики, гигиены (86 наборов)</t>
  </si>
  <si>
    <t>Кроватки, коляски и пр д/мебель, оргтехника (80 предметов)</t>
  </si>
  <si>
    <t>Прочее (бытовая техника, посуда, наборы для новорожденных, КПБ, Лекарства и пр.) 591 предметов</t>
  </si>
  <si>
    <t>442 билета</t>
  </si>
  <si>
    <t>460 кг творога</t>
  </si>
  <si>
    <t>Мука</t>
  </si>
  <si>
    <t xml:space="preserve">620 кг </t>
  </si>
  <si>
    <t>количество отправок вещей в районы (волонтерские поездки)</t>
  </si>
  <si>
    <t>количество обращений на склад гуманитарной помощи (прочим нуждающимся)</t>
  </si>
  <si>
    <t>количество раз оказанной помощи (постоянным подопечным)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</si>
</sst>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.00;[Red]\-0.00"/>
    <numFmt numFmtId="166" formatCode="#,##0.00_ ;[Red]\-#,##0.00\ "/>
    <numFmt numFmtId="167" formatCode="0.00_ ;[Red]\-0.00\ "/>
    <numFmt numFmtId="168" formatCode="0;[Red]\-0"/>
    <numFmt numFmtId="169" formatCode="0.00000"/>
    <numFmt numFmtId="170" formatCode="0.0000"/>
    <numFmt numFmtId="171" formatCode="0.000"/>
    <numFmt numFmtId="172" formatCode="0.0"/>
    <numFmt numFmtId="173" formatCode="0.0;[Red]\-0.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_ ;[Red]\-0.0\ "/>
    <numFmt numFmtId="180" formatCode="#,##0.000;[Red]\-#,##0.000"/>
  </numFmts>
  <fonts count="4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i/>
      <u val="single"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u val="single"/>
      <sz val="9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left" vertical="top" wrapText="1" indent="2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NumberFormat="1" applyFont="1" applyFill="1" applyBorder="1" applyAlignment="1">
      <alignment horizontal="left" vertical="top" wrapText="1" indent="1"/>
    </xf>
    <xf numFmtId="0" fontId="2" fillId="0" borderId="10" xfId="0" applyNumberFormat="1" applyFont="1" applyFill="1" applyBorder="1" applyAlignment="1">
      <alignment horizontal="left" vertical="top" wrapText="1" indent="5"/>
    </xf>
    <xf numFmtId="0" fontId="1" fillId="33" borderId="14" xfId="0" applyNumberFormat="1" applyFont="1" applyFill="1" applyBorder="1" applyAlignment="1">
      <alignment horizontal="left" vertical="top" wrapText="1"/>
    </xf>
    <xf numFmtId="164" fontId="1" fillId="33" borderId="15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 wrapText="1"/>
    </xf>
    <xf numFmtId="164" fontId="2" fillId="0" borderId="17" xfId="0" applyNumberFormat="1" applyFont="1" applyBorder="1" applyAlignment="1">
      <alignment horizontal="right" vertical="top" wrapText="1"/>
    </xf>
    <xf numFmtId="164" fontId="1" fillId="0" borderId="17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left" vertical="top" wrapText="1" indent="2"/>
    </xf>
    <xf numFmtId="0" fontId="5" fillId="0" borderId="0" xfId="0" applyFont="1" applyAlignment="1">
      <alignment horizontal="left"/>
    </xf>
    <xf numFmtId="0" fontId="3" fillId="0" borderId="13" xfId="0" applyNumberFormat="1" applyFont="1" applyFill="1" applyBorder="1" applyAlignment="1">
      <alignment vertical="top" wrapText="1"/>
    </xf>
    <xf numFmtId="164" fontId="3" fillId="0" borderId="17" xfId="0" applyNumberFormat="1" applyFont="1" applyFill="1" applyBorder="1" applyAlignment="1">
      <alignment horizontal="righ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3" fillId="0" borderId="19" xfId="0" applyNumberFormat="1" applyFont="1" applyFill="1" applyBorder="1" applyAlignment="1">
      <alignment vertical="top" wrapText="1"/>
    </xf>
    <xf numFmtId="164" fontId="2" fillId="0" borderId="20" xfId="0" applyNumberFormat="1" applyFont="1" applyBorder="1" applyAlignment="1">
      <alignment horizontal="right" vertical="top" wrapText="1"/>
    </xf>
    <xf numFmtId="164" fontId="7" fillId="0" borderId="17" xfId="0" applyNumberFormat="1" applyFont="1" applyBorder="1" applyAlignment="1">
      <alignment horizontal="right" vertical="top" wrapText="1"/>
    </xf>
    <xf numFmtId="0" fontId="6" fillId="33" borderId="14" xfId="0" applyNumberFormat="1" applyFont="1" applyFill="1" applyBorder="1" applyAlignment="1">
      <alignment horizontal="left" vertical="top" wrapText="1"/>
    </xf>
    <xf numFmtId="164" fontId="6" fillId="33" borderId="15" xfId="0" applyNumberFormat="1" applyFont="1" applyFill="1" applyBorder="1" applyAlignment="1">
      <alignment horizontal="right" vertical="top" wrapText="1"/>
    </xf>
    <xf numFmtId="0" fontId="4" fillId="0" borderId="21" xfId="0" applyNumberFormat="1" applyFont="1" applyBorder="1" applyAlignment="1">
      <alignment horizontal="left" vertical="top" wrapText="1" indent="2"/>
    </xf>
    <xf numFmtId="0" fontId="8" fillId="0" borderId="21" xfId="0" applyNumberFormat="1" applyFont="1" applyBorder="1" applyAlignment="1">
      <alignment horizontal="left" vertical="top" wrapText="1" indent="2"/>
    </xf>
    <xf numFmtId="0" fontId="3" fillId="0" borderId="21" xfId="0" applyNumberFormat="1" applyFont="1" applyFill="1" applyBorder="1" applyAlignment="1">
      <alignment vertical="top" wrapText="1"/>
    </xf>
    <xf numFmtId="4" fontId="3" fillId="0" borderId="21" xfId="0" applyNumberFormat="1" applyFont="1" applyFill="1" applyBorder="1" applyAlignment="1">
      <alignment horizontal="right" vertical="top" wrapText="1"/>
    </xf>
    <xf numFmtId="0" fontId="2" fillId="0" borderId="21" xfId="0" applyNumberFormat="1" applyFont="1" applyBorder="1" applyAlignment="1">
      <alignment horizontal="left" vertical="top" wrapText="1" indent="2"/>
    </xf>
    <xf numFmtId="164" fontId="2" fillId="0" borderId="21" xfId="0" applyNumberFormat="1" applyFont="1" applyBorder="1" applyAlignment="1">
      <alignment horizontal="right" vertical="top" wrapText="1"/>
    </xf>
    <xf numFmtId="0" fontId="9" fillId="0" borderId="21" xfId="0" applyNumberFormat="1" applyFont="1" applyBorder="1" applyAlignment="1">
      <alignment horizontal="right" vertical="top" wrapText="1" indent="2"/>
    </xf>
    <xf numFmtId="165" fontId="2" fillId="0" borderId="21" xfId="0" applyNumberFormat="1" applyFont="1" applyBorder="1" applyAlignment="1">
      <alignment horizontal="right" vertical="top" wrapText="1"/>
    </xf>
    <xf numFmtId="164" fontId="1" fillId="0" borderId="21" xfId="0" applyNumberFormat="1" applyFont="1" applyBorder="1" applyAlignment="1">
      <alignment horizontal="right" vertical="top" wrapText="1"/>
    </xf>
    <xf numFmtId="0" fontId="2" fillId="0" borderId="21" xfId="0" applyNumberFormat="1" applyFont="1" applyBorder="1" applyAlignment="1">
      <alignment horizontal="right" vertical="top" wrapText="1"/>
    </xf>
    <xf numFmtId="0" fontId="3" fillId="0" borderId="21" xfId="0" applyNumberFormat="1" applyFont="1" applyFill="1" applyBorder="1" applyAlignment="1">
      <alignment vertical="top" wrapText="1"/>
    </xf>
    <xf numFmtId="164" fontId="3" fillId="0" borderId="21" xfId="0" applyNumberFormat="1" applyFont="1" applyFill="1" applyBorder="1" applyAlignment="1">
      <alignment horizontal="right" vertical="top" wrapText="1"/>
    </xf>
    <xf numFmtId="0" fontId="2" fillId="0" borderId="21" xfId="0" applyNumberFormat="1" applyFont="1" applyFill="1" applyBorder="1" applyAlignment="1">
      <alignment vertical="top" wrapText="1"/>
    </xf>
    <xf numFmtId="164" fontId="2" fillId="0" borderId="21" xfId="0" applyNumberFormat="1" applyFont="1" applyFill="1" applyBorder="1" applyAlignment="1">
      <alignment horizontal="right" vertical="top" wrapText="1"/>
    </xf>
    <xf numFmtId="0" fontId="1" fillId="0" borderId="21" xfId="0" applyNumberFormat="1" applyFont="1" applyFill="1" applyBorder="1" applyAlignment="1">
      <alignment horizontal="left" vertical="top" wrapText="1" indent="1"/>
    </xf>
    <xf numFmtId="0" fontId="2" fillId="0" borderId="21" xfId="0" applyNumberFormat="1" applyFont="1" applyFill="1" applyBorder="1" applyAlignment="1">
      <alignment horizontal="left" vertical="top" wrapText="1" indent="5"/>
    </xf>
    <xf numFmtId="4" fontId="1" fillId="0" borderId="21" xfId="0" applyNumberFormat="1" applyFont="1" applyBorder="1" applyAlignment="1">
      <alignment horizontal="right" vertical="top" wrapText="1"/>
    </xf>
    <xf numFmtId="4" fontId="2" fillId="0" borderId="21" xfId="0" applyNumberFormat="1" applyFont="1" applyBorder="1" applyAlignment="1">
      <alignment horizontal="right" vertical="top" wrapText="1"/>
    </xf>
    <xf numFmtId="165" fontId="2" fillId="0" borderId="20" xfId="0" applyNumberFormat="1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1" fillId="34" borderId="22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16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horizontal="right" vertical="top" wrapText="1"/>
    </xf>
    <xf numFmtId="164" fontId="2" fillId="35" borderId="17" xfId="0" applyNumberFormat="1" applyFont="1" applyFill="1" applyBorder="1" applyAlignment="1">
      <alignment horizontal="right" vertical="top" wrapText="1"/>
    </xf>
    <xf numFmtId="164" fontId="7" fillId="0" borderId="16" xfId="0" applyNumberFormat="1" applyFont="1" applyBorder="1" applyAlignment="1">
      <alignment horizontal="right" vertical="top" wrapText="1"/>
    </xf>
    <xf numFmtId="165" fontId="2" fillId="0" borderId="17" xfId="0" applyNumberFormat="1" applyFont="1" applyBorder="1" applyAlignment="1">
      <alignment horizontal="right" vertical="top" wrapText="1"/>
    </xf>
    <xf numFmtId="0" fontId="2" fillId="0" borderId="14" xfId="0" applyNumberFormat="1" applyFont="1" applyBorder="1" applyAlignment="1">
      <alignment horizontal="left" vertical="top" wrapText="1" indent="2"/>
    </xf>
    <xf numFmtId="164" fontId="2" fillId="0" borderId="23" xfId="0" applyNumberFormat="1" applyFont="1" applyBorder="1" applyAlignment="1">
      <alignment horizontal="right" vertical="top" wrapText="1"/>
    </xf>
    <xf numFmtId="0" fontId="27" fillId="0" borderId="10" xfId="0" applyNumberFormat="1" applyFont="1" applyBorder="1" applyAlignment="1">
      <alignment horizontal="left" vertical="top" wrapText="1" indent="2"/>
    </xf>
    <xf numFmtId="4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6" fontId="28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28" fillId="35" borderId="0" xfId="0" applyFont="1" applyFill="1" applyAlignment="1">
      <alignment horizontal="left" wrapText="1"/>
    </xf>
    <xf numFmtId="0" fontId="28" fillId="35" borderId="0" xfId="0" applyFont="1" applyFill="1" applyAlignment="1">
      <alignment horizontal="left" wrapText="1"/>
    </xf>
    <xf numFmtId="4" fontId="28" fillId="35" borderId="0" xfId="0" applyNumberFormat="1" applyFont="1" applyFill="1" applyAlignment="1">
      <alignment horizontal="right" wrapText="1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 wrapText="1"/>
    </xf>
    <xf numFmtId="0" fontId="0" fillId="35" borderId="0" xfId="0" applyFill="1" applyAlignment="1">
      <alignment horizontal="left" wrapText="1"/>
    </xf>
    <xf numFmtId="0" fontId="0" fillId="35" borderId="0" xfId="0" applyFill="1" applyAlignment="1">
      <alignment horizontal="left" wrapText="1"/>
    </xf>
    <xf numFmtId="0" fontId="28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Alignment="1">
      <alignment/>
    </xf>
    <xf numFmtId="0" fontId="6" fillId="33" borderId="24" xfId="0" applyNumberFormat="1" applyFont="1" applyFill="1" applyBorder="1" applyAlignment="1">
      <alignment horizontal="left" vertical="top" wrapText="1"/>
    </xf>
    <xf numFmtId="164" fontId="6" fillId="33" borderId="25" xfId="0" applyNumberFormat="1" applyFont="1" applyFill="1" applyBorder="1" applyAlignment="1">
      <alignment horizontal="right" vertical="top" wrapText="1"/>
    </xf>
    <xf numFmtId="0" fontId="2" fillId="0" borderId="13" xfId="0" applyNumberFormat="1" applyFont="1" applyBorder="1" applyAlignment="1">
      <alignment horizontal="left" vertical="top" wrapText="1" indent="2"/>
    </xf>
    <xf numFmtId="164" fontId="27" fillId="0" borderId="17" xfId="0" applyNumberFormat="1" applyFont="1" applyBorder="1" applyAlignment="1">
      <alignment horizontal="right" vertical="top" wrapText="1"/>
    </xf>
    <xf numFmtId="164" fontId="1" fillId="35" borderId="17" xfId="0" applyNumberFormat="1" applyFont="1" applyFill="1" applyBorder="1" applyAlignment="1">
      <alignment horizontal="right" vertical="top" wrapText="1"/>
    </xf>
    <xf numFmtId="4" fontId="1" fillId="0" borderId="26" xfId="0" applyNumberFormat="1" applyFont="1" applyBorder="1" applyAlignment="1">
      <alignment horizontal="right" vertical="top" wrapText="1"/>
    </xf>
    <xf numFmtId="0" fontId="2" fillId="0" borderId="14" xfId="0" applyNumberFormat="1" applyFont="1" applyFill="1" applyBorder="1" applyAlignment="1">
      <alignment horizontal="left" vertical="top" wrapText="1" indent="5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5"/>
  <sheetViews>
    <sheetView zoomScalePageLayoutView="0" workbookViewId="0" topLeftCell="A33">
      <selection activeCell="E58" sqref="E58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43" t="s">
        <v>44</v>
      </c>
      <c r="C1" s="44"/>
    </row>
    <row r="2" spans="2:3" ht="12" thickBot="1">
      <c r="B2" s="3"/>
      <c r="C2" s="4"/>
    </row>
    <row r="3" spans="2:3" ht="11.25">
      <c r="B3" s="45" t="s">
        <v>3</v>
      </c>
      <c r="C3" s="47" t="s">
        <v>4</v>
      </c>
    </row>
    <row r="4" spans="2:3" ht="12" thickBot="1">
      <c r="B4" s="46"/>
      <c r="C4" s="48"/>
    </row>
    <row r="5" spans="2:3" ht="20.25" customHeight="1">
      <c r="B5" s="17" t="s">
        <v>45</v>
      </c>
      <c r="C5" s="9">
        <v>494471.95</v>
      </c>
    </row>
    <row r="6" spans="2:3" ht="33" customHeight="1">
      <c r="B6" s="25" t="s">
        <v>5</v>
      </c>
      <c r="C6" s="26">
        <f>C7+C22+C40</f>
        <v>212713.22</v>
      </c>
    </row>
    <row r="7" spans="2:3" ht="33" customHeight="1">
      <c r="B7" s="23" t="s">
        <v>27</v>
      </c>
      <c r="C7" s="31">
        <f>C8+C9+C10+C11</f>
        <v>118413.22</v>
      </c>
    </row>
    <row r="8" spans="2:3" ht="15.75" customHeight="1">
      <c r="B8" s="27" t="s">
        <v>14</v>
      </c>
      <c r="C8" s="28">
        <v>2673.22</v>
      </c>
    </row>
    <row r="9" spans="2:3" ht="14.25" customHeight="1">
      <c r="B9" s="27" t="s">
        <v>0</v>
      </c>
      <c r="C9" s="28">
        <v>36040</v>
      </c>
    </row>
    <row r="10" spans="2:3" ht="14.25" customHeight="1">
      <c r="B10" s="27" t="s">
        <v>10</v>
      </c>
      <c r="C10" s="28">
        <v>18000</v>
      </c>
    </row>
    <row r="11" spans="2:4" ht="14.25" customHeight="1">
      <c r="B11" s="24" t="s">
        <v>43</v>
      </c>
      <c r="C11" s="29">
        <f>SUM(C12:C21)</f>
        <v>61700</v>
      </c>
      <c r="D11" s="58"/>
    </row>
    <row r="12" spans="2:3" ht="14.25" customHeight="1">
      <c r="B12" s="27" t="s">
        <v>56</v>
      </c>
      <c r="C12" s="28">
        <v>10000</v>
      </c>
    </row>
    <row r="13" spans="2:3" ht="14.25" customHeight="1">
      <c r="B13" s="27" t="s">
        <v>1</v>
      </c>
      <c r="C13" s="28">
        <v>1300</v>
      </c>
    </row>
    <row r="14" spans="2:3" ht="14.25" customHeight="1">
      <c r="B14" s="27" t="s">
        <v>57</v>
      </c>
      <c r="C14" s="28">
        <v>10000</v>
      </c>
    </row>
    <row r="15" spans="2:3" ht="14.25" customHeight="1">
      <c r="B15" s="27" t="s">
        <v>26</v>
      </c>
      <c r="C15" s="30">
        <v>800</v>
      </c>
    </row>
    <row r="16" spans="2:3" ht="14.25" customHeight="1">
      <c r="B16" s="27" t="s">
        <v>21</v>
      </c>
      <c r="C16" s="30">
        <v>5000</v>
      </c>
    </row>
    <row r="17" spans="2:3" ht="14.25" customHeight="1">
      <c r="B17" s="27" t="s">
        <v>13</v>
      </c>
      <c r="C17" s="28">
        <v>2500</v>
      </c>
    </row>
    <row r="18" spans="2:3" ht="14.25" customHeight="1">
      <c r="B18" s="27" t="s">
        <v>58</v>
      </c>
      <c r="C18" s="28">
        <v>30000</v>
      </c>
    </row>
    <row r="19" spans="2:3" ht="14.25" customHeight="1">
      <c r="B19" s="27" t="s">
        <v>24</v>
      </c>
      <c r="C19" s="28">
        <v>1000</v>
      </c>
    </row>
    <row r="20" spans="2:3" ht="14.25" customHeight="1">
      <c r="B20" s="27" t="s">
        <v>41</v>
      </c>
      <c r="C20" s="28">
        <v>500</v>
      </c>
    </row>
    <row r="21" spans="2:3" ht="14.25" customHeight="1">
      <c r="B21" s="27" t="s">
        <v>59</v>
      </c>
      <c r="C21" s="28">
        <v>600</v>
      </c>
    </row>
    <row r="22" spans="2:3" ht="15" customHeight="1">
      <c r="B22" s="23" t="s">
        <v>55</v>
      </c>
      <c r="C22" s="31">
        <f>SUM(C23:C39)</f>
        <v>35300</v>
      </c>
    </row>
    <row r="23" spans="2:3" ht="15" customHeight="1">
      <c r="B23" s="27" t="s">
        <v>19</v>
      </c>
      <c r="C23" s="30">
        <v>500</v>
      </c>
    </row>
    <row r="24" spans="2:3" ht="15" customHeight="1">
      <c r="B24" s="27" t="s">
        <v>1</v>
      </c>
      <c r="C24" s="28">
        <v>8100</v>
      </c>
    </row>
    <row r="25" spans="2:3" ht="15" customHeight="1">
      <c r="B25" s="27" t="s">
        <v>35</v>
      </c>
      <c r="C25" s="28">
        <v>1000</v>
      </c>
    </row>
    <row r="26" spans="2:3" ht="15" customHeight="1">
      <c r="B26" s="27" t="s">
        <v>47</v>
      </c>
      <c r="C26" s="28">
        <v>1000</v>
      </c>
    </row>
    <row r="27" spans="2:3" ht="15" customHeight="1">
      <c r="B27" s="27" t="s">
        <v>28</v>
      </c>
      <c r="C27" s="30">
        <v>500</v>
      </c>
    </row>
    <row r="28" spans="2:3" ht="15" customHeight="1">
      <c r="B28" s="27" t="s">
        <v>48</v>
      </c>
      <c r="C28" s="30">
        <v>500</v>
      </c>
    </row>
    <row r="29" spans="2:3" ht="15" customHeight="1">
      <c r="B29" s="27" t="s">
        <v>37</v>
      </c>
      <c r="C29" s="30">
        <v>300</v>
      </c>
    </row>
    <row r="30" spans="2:3" ht="15" customHeight="1">
      <c r="B30" s="27" t="s">
        <v>49</v>
      </c>
      <c r="C30" s="28">
        <v>6200</v>
      </c>
    </row>
    <row r="31" spans="2:3" ht="15" customHeight="1">
      <c r="B31" s="27" t="s">
        <v>50</v>
      </c>
      <c r="C31" s="30">
        <v>800</v>
      </c>
    </row>
    <row r="32" spans="2:3" ht="15" customHeight="1">
      <c r="B32" s="27" t="s">
        <v>51</v>
      </c>
      <c r="C32" s="28">
        <v>6500</v>
      </c>
    </row>
    <row r="33" spans="2:3" ht="15" customHeight="1">
      <c r="B33" s="27" t="s">
        <v>52</v>
      </c>
      <c r="C33" s="30">
        <v>400</v>
      </c>
    </row>
    <row r="34" spans="2:3" ht="15" customHeight="1">
      <c r="B34" s="27" t="s">
        <v>13</v>
      </c>
      <c r="C34" s="28">
        <v>5000</v>
      </c>
    </row>
    <row r="35" spans="2:3" ht="15" customHeight="1">
      <c r="B35" s="27" t="s">
        <v>53</v>
      </c>
      <c r="C35" s="30">
        <v>400</v>
      </c>
    </row>
    <row r="36" spans="2:3" ht="15" customHeight="1">
      <c r="B36" s="27" t="s">
        <v>20</v>
      </c>
      <c r="C36" s="28">
        <v>2600</v>
      </c>
    </row>
    <row r="37" spans="2:3" ht="15" customHeight="1">
      <c r="B37" s="27" t="s">
        <v>54</v>
      </c>
      <c r="C37" s="30">
        <v>600</v>
      </c>
    </row>
    <row r="38" spans="2:3" ht="15" customHeight="1">
      <c r="B38" s="27" t="s">
        <v>30</v>
      </c>
      <c r="C38" s="30">
        <v>500</v>
      </c>
    </row>
    <row r="39" spans="2:3" ht="15" customHeight="1">
      <c r="B39" s="27" t="s">
        <v>38</v>
      </c>
      <c r="C39" s="30">
        <v>400</v>
      </c>
    </row>
    <row r="40" spans="2:3" ht="15" customHeight="1">
      <c r="B40" s="23" t="s">
        <v>18</v>
      </c>
      <c r="C40" s="31">
        <f>C41+C42</f>
        <v>59000</v>
      </c>
    </row>
    <row r="41" spans="2:3" ht="15" customHeight="1">
      <c r="B41" s="27" t="s">
        <v>13</v>
      </c>
      <c r="C41" s="32">
        <v>50500</v>
      </c>
    </row>
    <row r="42" spans="2:3" ht="15" customHeight="1">
      <c r="B42" s="27" t="s">
        <v>60</v>
      </c>
      <c r="C42" s="32">
        <v>8500</v>
      </c>
    </row>
    <row r="43" spans="2:3" s="14" customFormat="1" ht="30" customHeight="1">
      <c r="B43" s="33" t="s">
        <v>6</v>
      </c>
      <c r="C43" s="34">
        <f>C45+C46+C47+C51+C52+C53</f>
        <v>313239.82999999996</v>
      </c>
    </row>
    <row r="44" spans="1:3" ht="17.25" customHeight="1" outlineLevel="1">
      <c r="A44" s="1"/>
      <c r="B44" s="35" t="s">
        <v>7</v>
      </c>
      <c r="C44" s="36"/>
    </row>
    <row r="45" spans="1:3" ht="23.25" customHeight="1" outlineLevel="1">
      <c r="A45" s="1"/>
      <c r="B45" s="37" t="s">
        <v>42</v>
      </c>
      <c r="C45" s="31">
        <v>63465.6</v>
      </c>
    </row>
    <row r="46" spans="1:3" ht="16.5" customHeight="1" outlineLevel="2">
      <c r="A46" s="1"/>
      <c r="B46" s="37" t="s">
        <v>31</v>
      </c>
      <c r="C46" s="31">
        <v>40375</v>
      </c>
    </row>
    <row r="47" spans="1:3" ht="39.75" customHeight="1" outlineLevel="2">
      <c r="A47" s="1"/>
      <c r="B47" s="37" t="s">
        <v>12</v>
      </c>
      <c r="C47" s="39">
        <f>C48+C49+C50</f>
        <v>121307.2</v>
      </c>
    </row>
    <row r="48" spans="1:3" ht="17.25" customHeight="1" outlineLevel="2">
      <c r="A48" s="1"/>
      <c r="B48" s="6" t="s">
        <v>111</v>
      </c>
      <c r="C48" s="40">
        <v>50702.7</v>
      </c>
    </row>
    <row r="49" spans="1:3" ht="15.75" customHeight="1" outlineLevel="2">
      <c r="A49" s="1"/>
      <c r="B49" s="6" t="s">
        <v>112</v>
      </c>
      <c r="C49" s="40">
        <v>22326.78</v>
      </c>
    </row>
    <row r="50" spans="1:3" ht="18.75" customHeight="1" outlineLevel="2">
      <c r="A50" s="1"/>
      <c r="B50" s="38" t="s">
        <v>34</v>
      </c>
      <c r="C50" s="40">
        <v>48277.72</v>
      </c>
    </row>
    <row r="51" spans="1:3" ht="18.75" customHeight="1" outlineLevel="2">
      <c r="A51" s="1"/>
      <c r="B51" s="37" t="s">
        <v>61</v>
      </c>
      <c r="C51" s="39">
        <v>12737.93</v>
      </c>
    </row>
    <row r="52" spans="1:3" ht="18.75" customHeight="1" outlineLevel="2">
      <c r="A52" s="1"/>
      <c r="B52" s="37" t="s">
        <v>11</v>
      </c>
      <c r="C52" s="39">
        <v>2673.22</v>
      </c>
    </row>
    <row r="53" spans="1:3" ht="27" customHeight="1" outlineLevel="2">
      <c r="A53" s="1"/>
      <c r="B53" s="37" t="s">
        <v>8</v>
      </c>
      <c r="C53" s="31">
        <v>72680.88</v>
      </c>
    </row>
    <row r="54" spans="1:3" ht="18" customHeight="1" outlineLevel="2">
      <c r="A54" s="1"/>
      <c r="B54" s="38" t="s">
        <v>9</v>
      </c>
      <c r="C54" s="28">
        <v>34617.6</v>
      </c>
    </row>
    <row r="55" spans="2:3" ht="12.75" thickBot="1">
      <c r="B55" s="7" t="s">
        <v>46</v>
      </c>
      <c r="C55" s="8">
        <f>C5+C6-C43</f>
        <v>393945.3400000001</v>
      </c>
    </row>
  </sheetData>
  <sheetProtection/>
  <mergeCells count="3">
    <mergeCell ref="B1:C1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28">
      <selection activeCell="D11" sqref="D11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43" t="s">
        <v>127</v>
      </c>
      <c r="C1" s="44"/>
    </row>
    <row r="2" spans="2:3" ht="12" thickBot="1">
      <c r="B2" s="3"/>
      <c r="C2" s="4"/>
    </row>
    <row r="3" spans="2:3" ht="11.25">
      <c r="B3" s="45" t="s">
        <v>3</v>
      </c>
      <c r="C3" s="47" t="s">
        <v>4</v>
      </c>
    </row>
    <row r="4" spans="2:3" ht="11.25">
      <c r="B4" s="46"/>
      <c r="C4" s="48"/>
    </row>
    <row r="5" spans="2:3" ht="34.5" customHeight="1" thickBot="1">
      <c r="B5" s="21" t="s">
        <v>62</v>
      </c>
      <c r="C5" s="8">
        <v>393945.3400000001</v>
      </c>
    </row>
    <row r="6" spans="2:3" ht="36.75" customHeight="1">
      <c r="B6" s="18" t="s">
        <v>5</v>
      </c>
      <c r="C6" s="20">
        <f>C7+C8+C24+C48</f>
        <v>296459.95</v>
      </c>
    </row>
    <row r="7" spans="2:3" ht="20.25" customHeight="1">
      <c r="B7" s="2" t="s">
        <v>22</v>
      </c>
      <c r="C7" s="10">
        <v>118187.22</v>
      </c>
    </row>
    <row r="8" spans="2:3" ht="32.25" customHeight="1">
      <c r="B8" s="13" t="s">
        <v>27</v>
      </c>
      <c r="C8" s="11">
        <f>SUM(C9:C23)</f>
        <v>115847.73</v>
      </c>
    </row>
    <row r="9" spans="2:3" ht="17.25" customHeight="1">
      <c r="B9" s="2" t="s">
        <v>2</v>
      </c>
      <c r="C9" s="10">
        <v>10900</v>
      </c>
    </row>
    <row r="10" spans="2:3" ht="15" customHeight="1">
      <c r="B10" s="2" t="s">
        <v>14</v>
      </c>
      <c r="C10" s="10">
        <v>7657.73</v>
      </c>
    </row>
    <row r="11" spans="2:4" ht="15.75" customHeight="1">
      <c r="B11" s="2" t="s">
        <v>0</v>
      </c>
      <c r="C11" s="10">
        <v>27640</v>
      </c>
      <c r="D11" s="58"/>
    </row>
    <row r="12" spans="2:3" ht="15.75" customHeight="1">
      <c r="B12" s="2" t="s">
        <v>63</v>
      </c>
      <c r="C12" s="19">
        <v>23500</v>
      </c>
    </row>
    <row r="13" spans="2:3" ht="15.75" customHeight="1">
      <c r="B13" s="2" t="s">
        <v>64</v>
      </c>
      <c r="C13" s="19">
        <v>7000</v>
      </c>
    </row>
    <row r="14" spans="2:3" ht="15.75" customHeight="1">
      <c r="B14" s="2" t="s">
        <v>16</v>
      </c>
      <c r="C14" s="19">
        <v>7500</v>
      </c>
    </row>
    <row r="15" spans="2:3" ht="14.25" customHeight="1">
      <c r="B15" s="2" t="s">
        <v>40</v>
      </c>
      <c r="C15" s="19">
        <v>1000</v>
      </c>
    </row>
    <row r="16" spans="2:3" ht="15.75" customHeight="1">
      <c r="B16" s="2" t="s">
        <v>13</v>
      </c>
      <c r="C16" s="19">
        <v>10000</v>
      </c>
    </row>
    <row r="17" spans="2:3" ht="15.75" customHeight="1">
      <c r="B17" s="2" t="s">
        <v>65</v>
      </c>
      <c r="C17" s="41">
        <v>150</v>
      </c>
    </row>
    <row r="18" spans="2:3" ht="15.75" customHeight="1">
      <c r="B18" s="2" t="s">
        <v>66</v>
      </c>
      <c r="C18" s="41">
        <v>500</v>
      </c>
    </row>
    <row r="19" spans="2:3" ht="15.75" customHeight="1">
      <c r="B19" s="2" t="s">
        <v>17</v>
      </c>
      <c r="C19" s="19">
        <v>2000</v>
      </c>
    </row>
    <row r="20" spans="2:3" ht="15.75" customHeight="1">
      <c r="B20" s="2" t="s">
        <v>64</v>
      </c>
      <c r="C20" s="19">
        <v>5000</v>
      </c>
    </row>
    <row r="21" spans="2:3" ht="15.75" customHeight="1">
      <c r="B21" s="2" t="s">
        <v>23</v>
      </c>
      <c r="C21" s="19">
        <v>4000</v>
      </c>
    </row>
    <row r="22" spans="2:3" ht="15.75" customHeight="1">
      <c r="B22" s="2" t="s">
        <v>20</v>
      </c>
      <c r="C22" s="19">
        <v>4000</v>
      </c>
    </row>
    <row r="23" spans="2:3" ht="15.75" customHeight="1">
      <c r="B23" s="2" t="s">
        <v>25</v>
      </c>
      <c r="C23" s="10">
        <v>5000</v>
      </c>
    </row>
    <row r="24" spans="2:3" ht="28.5" customHeight="1">
      <c r="B24" s="13" t="s">
        <v>15</v>
      </c>
      <c r="C24" s="11">
        <f>SUM(C25:C47)</f>
        <v>44425</v>
      </c>
    </row>
    <row r="25" spans="2:3" ht="15" customHeight="1">
      <c r="B25" s="2" t="s">
        <v>63</v>
      </c>
      <c r="C25" s="19">
        <v>4000</v>
      </c>
    </row>
    <row r="26" spans="2:3" ht="15" customHeight="1">
      <c r="B26" s="2" t="s">
        <v>25</v>
      </c>
      <c r="C26" s="19">
        <v>2000</v>
      </c>
    </row>
    <row r="27" spans="2:3" ht="18" customHeight="1">
      <c r="B27" s="2" t="s">
        <v>39</v>
      </c>
      <c r="C27" s="41">
        <v>500</v>
      </c>
    </row>
    <row r="28" spans="2:3" ht="14.25" customHeight="1">
      <c r="B28" s="2" t="s">
        <v>67</v>
      </c>
      <c r="C28" s="41">
        <v>220</v>
      </c>
    </row>
    <row r="29" spans="2:3" ht="14.25" customHeight="1">
      <c r="B29" s="2" t="s">
        <v>47</v>
      </c>
      <c r="C29" s="41">
        <v>500</v>
      </c>
    </row>
    <row r="30" spans="2:3" ht="14.25" customHeight="1">
      <c r="B30" s="2" t="s">
        <v>36</v>
      </c>
      <c r="C30" s="19">
        <v>1500</v>
      </c>
    </row>
    <row r="31" spans="2:3" s="14" customFormat="1" ht="17.25" customHeight="1">
      <c r="B31" s="2" t="s">
        <v>68</v>
      </c>
      <c r="C31" s="41">
        <v>500</v>
      </c>
    </row>
    <row r="32" spans="1:3" ht="17.25" customHeight="1" outlineLevel="1">
      <c r="A32" s="1"/>
      <c r="B32" s="2" t="s">
        <v>29</v>
      </c>
      <c r="C32" s="19">
        <v>2000</v>
      </c>
    </row>
    <row r="33" spans="1:3" ht="23.25" customHeight="1" outlineLevel="1">
      <c r="A33" s="1"/>
      <c r="B33" s="2" t="s">
        <v>69</v>
      </c>
      <c r="C33" s="41">
        <v>700</v>
      </c>
    </row>
    <row r="34" spans="1:3" ht="15.75" customHeight="1" outlineLevel="2">
      <c r="A34" s="1"/>
      <c r="B34" s="2" t="s">
        <v>37</v>
      </c>
      <c r="C34" s="41">
        <v>300</v>
      </c>
    </row>
    <row r="35" spans="1:3" ht="24" customHeight="1" outlineLevel="2">
      <c r="A35" s="1"/>
      <c r="B35" s="2" t="s">
        <v>70</v>
      </c>
      <c r="C35" s="41">
        <v>500</v>
      </c>
    </row>
    <row r="36" spans="1:3" ht="20.25" customHeight="1" outlineLevel="2">
      <c r="A36" s="1"/>
      <c r="B36" s="2" t="s">
        <v>71</v>
      </c>
      <c r="C36" s="19">
        <v>1000</v>
      </c>
    </row>
    <row r="37" spans="1:3" ht="20.25" customHeight="1" outlineLevel="2">
      <c r="A37" s="1"/>
      <c r="B37" s="2" t="s">
        <v>72</v>
      </c>
      <c r="C37" s="41">
        <v>500</v>
      </c>
    </row>
    <row r="38" spans="1:3" ht="23.25" customHeight="1" hidden="1" outlineLevel="2">
      <c r="A38" s="1"/>
      <c r="B38" s="2" t="s">
        <v>73</v>
      </c>
      <c r="C38" s="41">
        <v>300</v>
      </c>
    </row>
    <row r="39" spans="1:3" ht="12" customHeight="1" hidden="1" outlineLevel="2">
      <c r="A39" s="1"/>
      <c r="B39" s="2" t="s">
        <v>53</v>
      </c>
      <c r="C39" s="19">
        <v>1000</v>
      </c>
    </row>
    <row r="40" spans="1:3" ht="23.25" customHeight="1" hidden="1" outlineLevel="2">
      <c r="A40" s="1"/>
      <c r="B40" s="2" t="s">
        <v>20</v>
      </c>
      <c r="C40" s="41">
        <v>600</v>
      </c>
    </row>
    <row r="41" spans="1:3" ht="23.25" customHeight="1" hidden="1" outlineLevel="2">
      <c r="A41" s="1"/>
      <c r="B41" s="2" t="s">
        <v>74</v>
      </c>
      <c r="C41" s="41">
        <v>250</v>
      </c>
    </row>
    <row r="42" spans="1:3" ht="23.25" customHeight="1" hidden="1" outlineLevel="2">
      <c r="A42" s="1"/>
      <c r="B42" s="2" t="s">
        <v>75</v>
      </c>
      <c r="C42" s="41">
        <v>255</v>
      </c>
    </row>
    <row r="43" spans="1:3" ht="23.25" customHeight="1" hidden="1" outlineLevel="2">
      <c r="A43" s="1"/>
      <c r="B43" s="2" t="s">
        <v>76</v>
      </c>
      <c r="C43" s="19">
        <v>5000</v>
      </c>
    </row>
    <row r="44" spans="1:3" ht="23.25" customHeight="1" hidden="1" outlineLevel="2">
      <c r="A44" s="1"/>
      <c r="B44" s="2" t="s">
        <v>30</v>
      </c>
      <c r="C44" s="41">
        <v>300</v>
      </c>
    </row>
    <row r="45" spans="1:3" ht="12" customHeight="1" hidden="1" outlineLevel="2">
      <c r="A45" s="1"/>
      <c r="B45" s="2" t="s">
        <v>77</v>
      </c>
      <c r="C45" s="41">
        <v>500</v>
      </c>
    </row>
    <row r="46" spans="1:3" ht="23.25" customHeight="1" hidden="1" outlineLevel="2">
      <c r="A46" s="1"/>
      <c r="B46" s="2" t="s">
        <v>78</v>
      </c>
      <c r="C46" s="19">
        <v>2000</v>
      </c>
    </row>
    <row r="47" spans="1:3" ht="23.25" customHeight="1" outlineLevel="2">
      <c r="A47" s="1"/>
      <c r="B47" s="2" t="s">
        <v>79</v>
      </c>
      <c r="C47" s="19">
        <v>20000</v>
      </c>
    </row>
    <row r="48" spans="1:3" ht="16.5" customHeight="1" outlineLevel="2">
      <c r="A48" s="1"/>
      <c r="B48" s="13" t="s">
        <v>18</v>
      </c>
      <c r="C48" s="11">
        <f>C49+C50</f>
        <v>18000</v>
      </c>
    </row>
    <row r="49" spans="1:3" ht="13.5" customHeight="1" outlineLevel="2">
      <c r="A49" s="1"/>
      <c r="B49" s="2" t="s">
        <v>13</v>
      </c>
      <c r="C49" s="19">
        <v>10000</v>
      </c>
    </row>
    <row r="50" spans="1:3" ht="15" customHeight="1" outlineLevel="2">
      <c r="A50" s="1"/>
      <c r="B50" s="2" t="s">
        <v>60</v>
      </c>
      <c r="C50" s="19">
        <v>8000</v>
      </c>
    </row>
    <row r="51" spans="1:3" ht="39.75" customHeight="1" outlineLevel="2">
      <c r="A51" s="1"/>
      <c r="B51" s="15" t="s">
        <v>6</v>
      </c>
      <c r="C51" s="16">
        <f>C52+C53+C56+C57+C59</f>
        <v>240821.17</v>
      </c>
    </row>
    <row r="52" spans="1:3" ht="27" customHeight="1" outlineLevel="2">
      <c r="A52" s="1"/>
      <c r="B52" s="37" t="s">
        <v>42</v>
      </c>
      <c r="C52" s="11">
        <v>63465.6</v>
      </c>
    </row>
    <row r="53" spans="1:3" ht="16.5" customHeight="1" outlineLevel="2">
      <c r="A53" s="1"/>
      <c r="B53" s="5" t="s">
        <v>31</v>
      </c>
      <c r="C53" s="11">
        <f>C54+C55</f>
        <v>23541</v>
      </c>
    </row>
    <row r="54" spans="1:3" ht="15" customHeight="1" outlineLevel="2">
      <c r="A54" s="1"/>
      <c r="B54" s="6" t="s">
        <v>81</v>
      </c>
      <c r="C54" s="10">
        <v>9499</v>
      </c>
    </row>
    <row r="55" spans="1:3" ht="15" customHeight="1" outlineLevel="2">
      <c r="A55" s="1"/>
      <c r="B55" s="6" t="s">
        <v>82</v>
      </c>
      <c r="C55" s="10">
        <v>14042</v>
      </c>
    </row>
    <row r="56" spans="2:3" ht="24">
      <c r="B56" s="5" t="s">
        <v>83</v>
      </c>
      <c r="C56" s="11">
        <v>6392.36</v>
      </c>
    </row>
    <row r="57" spans="2:3" ht="48">
      <c r="B57" s="5" t="s">
        <v>33</v>
      </c>
      <c r="C57" s="12">
        <v>103401.21</v>
      </c>
    </row>
    <row r="58" spans="2:3" ht="12">
      <c r="B58" s="6" t="s">
        <v>32</v>
      </c>
      <c r="C58" s="10">
        <v>56100</v>
      </c>
    </row>
    <row r="59" spans="2:3" ht="24">
      <c r="B59" s="5" t="s">
        <v>8</v>
      </c>
      <c r="C59" s="12">
        <v>44021</v>
      </c>
    </row>
    <row r="60" spans="2:3" ht="12">
      <c r="B60" s="6" t="s">
        <v>9</v>
      </c>
      <c r="C60" s="28">
        <v>34617.6</v>
      </c>
    </row>
    <row r="61" spans="2:3" ht="26.25" thickBot="1">
      <c r="B61" s="21" t="s">
        <v>80</v>
      </c>
      <c r="C61" s="22">
        <f>C5+C6-C51</f>
        <v>449584.12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44">
      <selection activeCell="D12" sqref="D12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43" t="s">
        <v>126</v>
      </c>
      <c r="C1" s="44"/>
    </row>
    <row r="2" spans="2:3" ht="12" thickBot="1">
      <c r="B2" s="3"/>
      <c r="C2" s="4"/>
    </row>
    <row r="3" spans="2:3" ht="11.25">
      <c r="B3" s="45" t="s">
        <v>3</v>
      </c>
      <c r="C3" s="47" t="s">
        <v>4</v>
      </c>
    </row>
    <row r="4" spans="2:3" ht="11.25">
      <c r="B4" s="46"/>
      <c r="C4" s="48"/>
    </row>
    <row r="5" spans="2:3" ht="34.5" customHeight="1" thickBot="1">
      <c r="B5" s="21" t="s">
        <v>84</v>
      </c>
      <c r="C5" s="8">
        <f>2_2021!C61</f>
        <v>449584.12</v>
      </c>
    </row>
    <row r="6" spans="2:3" ht="36.75" customHeight="1">
      <c r="B6" s="18" t="s">
        <v>5</v>
      </c>
      <c r="C6" s="20">
        <f>C8+C25+C51</f>
        <v>358816.72</v>
      </c>
    </row>
    <row r="7" spans="2:3" ht="20.25" customHeight="1">
      <c r="B7" s="2"/>
      <c r="C7" s="10"/>
    </row>
    <row r="8" spans="2:3" ht="32.25" customHeight="1">
      <c r="B8" s="13" t="s">
        <v>27</v>
      </c>
      <c r="C8" s="11">
        <f>SUM(C9:C24)</f>
        <v>213966.72</v>
      </c>
    </row>
    <row r="9" spans="2:3" ht="17.25" customHeight="1">
      <c r="B9" s="2"/>
      <c r="C9" s="10"/>
    </row>
    <row r="10" spans="2:3" ht="15" customHeight="1">
      <c r="B10" s="2" t="s">
        <v>14</v>
      </c>
      <c r="C10" s="19">
        <v>94666.72</v>
      </c>
    </row>
    <row r="11" spans="2:3" ht="15.75" customHeight="1">
      <c r="B11" s="2" t="s">
        <v>0</v>
      </c>
      <c r="C11" s="10">
        <v>85000</v>
      </c>
    </row>
    <row r="12" spans="2:4" ht="15.75" customHeight="1">
      <c r="B12" s="2" t="s">
        <v>113</v>
      </c>
      <c r="C12" s="19">
        <v>4300</v>
      </c>
      <c r="D12" s="58"/>
    </row>
    <row r="13" spans="2:3" ht="15.75" customHeight="1">
      <c r="B13" s="2" t="s">
        <v>114</v>
      </c>
      <c r="C13" s="19">
        <v>2000</v>
      </c>
    </row>
    <row r="14" spans="2:3" ht="15.75" customHeight="1">
      <c r="B14" s="2" t="s">
        <v>93</v>
      </c>
      <c r="C14" s="19">
        <v>5000</v>
      </c>
    </row>
    <row r="15" spans="2:3" ht="14.25" customHeight="1">
      <c r="B15" s="2" t="s">
        <v>39</v>
      </c>
      <c r="C15" s="19">
        <v>1000</v>
      </c>
    </row>
    <row r="16" spans="2:3" ht="15.75" customHeight="1">
      <c r="B16" s="2" t="s">
        <v>115</v>
      </c>
      <c r="C16" s="19">
        <v>1000</v>
      </c>
    </row>
    <row r="17" spans="2:3" ht="15.75" customHeight="1">
      <c r="B17" s="2" t="s">
        <v>116</v>
      </c>
      <c r="C17" s="41">
        <v>9000</v>
      </c>
    </row>
    <row r="18" spans="2:3" ht="15.75" customHeight="1">
      <c r="B18" s="2" t="s">
        <v>117</v>
      </c>
      <c r="C18" s="41">
        <v>200</v>
      </c>
    </row>
    <row r="19" spans="2:3" ht="15.75" customHeight="1">
      <c r="B19" s="2" t="s">
        <v>118</v>
      </c>
      <c r="C19" s="19">
        <v>1000</v>
      </c>
    </row>
    <row r="20" spans="2:3" ht="15.75" customHeight="1">
      <c r="B20" s="2" t="s">
        <v>119</v>
      </c>
      <c r="C20" s="19">
        <v>9500</v>
      </c>
    </row>
    <row r="21" spans="2:3" ht="15.75" customHeight="1">
      <c r="B21" s="2" t="s">
        <v>120</v>
      </c>
      <c r="C21" s="19">
        <v>500</v>
      </c>
    </row>
    <row r="22" spans="2:3" ht="15.75" customHeight="1">
      <c r="B22" s="2" t="s">
        <v>121</v>
      </c>
      <c r="C22" s="19">
        <v>300</v>
      </c>
    </row>
    <row r="23" spans="2:3" ht="15.75" customHeight="1">
      <c r="B23" s="2" t="s">
        <v>122</v>
      </c>
      <c r="C23" s="19">
        <v>500</v>
      </c>
    </row>
    <row r="24" spans="2:3" ht="15.75" customHeight="1">
      <c r="B24" s="2"/>
      <c r="C24" s="19"/>
    </row>
    <row r="25" spans="2:3" ht="28.5" customHeight="1">
      <c r="B25" s="13" t="s">
        <v>15</v>
      </c>
      <c r="C25" s="11">
        <f>SUM(C26:C50)</f>
        <v>45750</v>
      </c>
    </row>
    <row r="26" spans="2:3" ht="14.25" customHeight="1">
      <c r="B26" s="2" t="s">
        <v>1</v>
      </c>
      <c r="C26" s="19">
        <v>6000</v>
      </c>
    </row>
    <row r="27" spans="2:3" ht="14.25" customHeight="1">
      <c r="B27" s="2" t="s">
        <v>91</v>
      </c>
      <c r="C27" s="41">
        <v>500</v>
      </c>
    </row>
    <row r="28" spans="2:3" ht="14.25" customHeight="1">
      <c r="B28" s="2" t="s">
        <v>92</v>
      </c>
      <c r="C28" s="19">
        <v>1000</v>
      </c>
    </row>
    <row r="29" spans="2:3" ht="14.25" customHeight="1">
      <c r="B29" s="2" t="s">
        <v>93</v>
      </c>
      <c r="C29" s="41">
        <v>2000</v>
      </c>
    </row>
    <row r="30" spans="2:3" ht="14.25" customHeight="1">
      <c r="B30" s="2" t="s">
        <v>94</v>
      </c>
      <c r="C30" s="41">
        <v>300</v>
      </c>
    </row>
    <row r="31" spans="2:3" s="14" customFormat="1" ht="14.25" customHeight="1">
      <c r="B31" s="2" t="s">
        <v>36</v>
      </c>
      <c r="C31" s="19">
        <v>2000</v>
      </c>
    </row>
    <row r="32" spans="1:3" ht="14.25" customHeight="1" outlineLevel="1">
      <c r="A32" s="1"/>
      <c r="B32" s="2" t="s">
        <v>95</v>
      </c>
      <c r="C32" s="41">
        <v>500</v>
      </c>
    </row>
    <row r="33" spans="1:3" ht="14.25" customHeight="1" outlineLevel="1">
      <c r="A33" s="1"/>
      <c r="B33" s="2" t="s">
        <v>28</v>
      </c>
      <c r="C33" s="41">
        <v>500</v>
      </c>
    </row>
    <row r="34" spans="1:3" ht="14.25" customHeight="1" outlineLevel="2">
      <c r="A34" s="1"/>
      <c r="B34" s="2" t="s">
        <v>96</v>
      </c>
      <c r="C34" s="41">
        <v>1000</v>
      </c>
    </row>
    <row r="35" spans="1:3" ht="14.25" customHeight="1" outlineLevel="2">
      <c r="A35" s="1"/>
      <c r="B35" s="2" t="s">
        <v>97</v>
      </c>
      <c r="C35" s="41">
        <v>500</v>
      </c>
    </row>
    <row r="36" spans="1:3" ht="14.25" customHeight="1" outlineLevel="2">
      <c r="A36" s="1"/>
      <c r="B36" s="2" t="s">
        <v>98</v>
      </c>
      <c r="C36" s="19">
        <v>1000</v>
      </c>
    </row>
    <row r="37" spans="1:3" ht="14.25" customHeight="1" outlineLevel="2">
      <c r="A37" s="1"/>
      <c r="B37" s="2" t="s">
        <v>99</v>
      </c>
      <c r="C37" s="41">
        <v>50</v>
      </c>
    </row>
    <row r="38" spans="1:3" ht="14.25" customHeight="1" outlineLevel="2">
      <c r="A38" s="1"/>
      <c r="B38" s="2" t="s">
        <v>49</v>
      </c>
      <c r="C38" s="19">
        <v>10000</v>
      </c>
    </row>
    <row r="39" spans="1:3" ht="14.25" customHeight="1" outlineLevel="2">
      <c r="A39" s="1"/>
      <c r="B39" s="2" t="s">
        <v>100</v>
      </c>
      <c r="C39" s="41">
        <v>300</v>
      </c>
    </row>
    <row r="40" spans="1:3" ht="14.25" customHeight="1" outlineLevel="2">
      <c r="A40" s="1"/>
      <c r="B40" s="2" t="s">
        <v>20</v>
      </c>
      <c r="C40" s="19">
        <v>2000</v>
      </c>
    </row>
    <row r="41" spans="1:3" ht="14.25" customHeight="1" outlineLevel="2">
      <c r="A41" s="1"/>
      <c r="B41" s="2" t="s">
        <v>101</v>
      </c>
      <c r="C41" s="19">
        <v>3000</v>
      </c>
    </row>
    <row r="42" spans="1:3" ht="14.25" customHeight="1" outlineLevel="2">
      <c r="A42" s="1"/>
      <c r="B42" s="2" t="s">
        <v>102</v>
      </c>
      <c r="C42" s="19">
        <v>1500</v>
      </c>
    </row>
    <row r="43" spans="1:3" ht="14.25" customHeight="1" outlineLevel="2">
      <c r="A43" s="1"/>
      <c r="B43" s="2" t="s">
        <v>103</v>
      </c>
      <c r="C43" s="19">
        <v>500</v>
      </c>
    </row>
    <row r="44" spans="1:3" ht="14.25" customHeight="1" outlineLevel="2">
      <c r="A44" s="1"/>
      <c r="B44" s="2" t="s">
        <v>104</v>
      </c>
      <c r="C44" s="19">
        <v>100</v>
      </c>
    </row>
    <row r="45" spans="1:3" ht="14.25" customHeight="1" outlineLevel="2">
      <c r="A45" s="1"/>
      <c r="B45" s="2" t="s">
        <v>105</v>
      </c>
      <c r="C45" s="19">
        <v>500</v>
      </c>
    </row>
    <row r="46" spans="1:3" ht="14.25" customHeight="1" outlineLevel="2">
      <c r="A46" s="1"/>
      <c r="B46" s="2" t="s">
        <v>106</v>
      </c>
      <c r="C46" s="19">
        <v>1000</v>
      </c>
    </row>
    <row r="47" spans="1:3" ht="14.25" customHeight="1" outlineLevel="2">
      <c r="A47" s="1"/>
      <c r="B47" s="2" t="s">
        <v>107</v>
      </c>
      <c r="C47" s="19">
        <v>3000</v>
      </c>
    </row>
    <row r="48" spans="1:3" ht="14.25" customHeight="1" outlineLevel="2">
      <c r="A48" s="1"/>
      <c r="B48" s="2" t="s">
        <v>108</v>
      </c>
      <c r="C48" s="19">
        <v>6000</v>
      </c>
    </row>
    <row r="49" spans="1:3" ht="14.25" customHeight="1" outlineLevel="2">
      <c r="A49" s="1"/>
      <c r="B49" s="2" t="s">
        <v>109</v>
      </c>
      <c r="C49" s="19">
        <v>500</v>
      </c>
    </row>
    <row r="50" spans="1:3" ht="14.25" customHeight="1" outlineLevel="2">
      <c r="A50" s="1"/>
      <c r="B50" s="2" t="s">
        <v>17</v>
      </c>
      <c r="C50" s="19">
        <v>2000</v>
      </c>
    </row>
    <row r="51" spans="1:3" ht="16.5" customHeight="1" outlineLevel="2">
      <c r="A51" s="1"/>
      <c r="B51" s="13" t="s">
        <v>18</v>
      </c>
      <c r="C51" s="11">
        <f>C52+C53+C54+C55</f>
        <v>99100</v>
      </c>
    </row>
    <row r="52" spans="1:3" ht="13.5" customHeight="1" outlineLevel="2">
      <c r="A52" s="1"/>
      <c r="B52" s="2" t="s">
        <v>13</v>
      </c>
      <c r="C52" s="19">
        <v>54600</v>
      </c>
    </row>
    <row r="53" spans="1:3" ht="13.5" customHeight="1" outlineLevel="2">
      <c r="A53" s="1"/>
      <c r="B53" s="2" t="s">
        <v>60</v>
      </c>
      <c r="C53" s="19">
        <v>9500</v>
      </c>
    </row>
    <row r="54" spans="1:3" ht="13.5" customHeight="1" outlineLevel="2">
      <c r="A54" s="1"/>
      <c r="B54" s="2" t="s">
        <v>88</v>
      </c>
      <c r="C54" s="19">
        <v>30000</v>
      </c>
    </row>
    <row r="55" spans="1:3" ht="13.5" customHeight="1" outlineLevel="2">
      <c r="A55" s="1"/>
      <c r="B55" s="2" t="s">
        <v>89</v>
      </c>
      <c r="C55" s="19">
        <v>5000</v>
      </c>
    </row>
    <row r="56" spans="1:3" ht="39.75" customHeight="1" outlineLevel="2">
      <c r="A56" s="1"/>
      <c r="B56" s="15" t="s">
        <v>6</v>
      </c>
      <c r="C56" s="16">
        <f>C57+C60+C64+C66+C67+C71+C58</f>
        <v>597339.72</v>
      </c>
    </row>
    <row r="57" spans="1:3" ht="27" customHeight="1" outlineLevel="2">
      <c r="A57" s="1"/>
      <c r="B57" s="37" t="s">
        <v>42</v>
      </c>
      <c r="C57" s="42">
        <v>135966.4</v>
      </c>
    </row>
    <row r="58" spans="1:3" ht="27" customHeight="1" outlineLevel="2">
      <c r="A58" s="1"/>
      <c r="B58" s="37" t="s">
        <v>123</v>
      </c>
      <c r="C58" s="42">
        <f>C59</f>
        <v>41649.59</v>
      </c>
    </row>
    <row r="59" spans="1:3" ht="18.75" customHeight="1" outlineLevel="2">
      <c r="A59" s="1"/>
      <c r="B59" s="6" t="s">
        <v>124</v>
      </c>
      <c r="C59" s="19">
        <v>41649.59</v>
      </c>
    </row>
    <row r="60" spans="1:3" ht="16.5" customHeight="1" outlineLevel="2">
      <c r="A60" s="1"/>
      <c r="B60" s="5" t="s">
        <v>31</v>
      </c>
      <c r="C60" s="11">
        <f>C61+C62+C63</f>
        <v>80798</v>
      </c>
    </row>
    <row r="61" spans="1:3" ht="15" customHeight="1" outlineLevel="2">
      <c r="A61" s="1"/>
      <c r="B61" s="6" t="s">
        <v>85</v>
      </c>
      <c r="C61" s="10">
        <v>5580</v>
      </c>
    </row>
    <row r="62" spans="1:3" ht="27" customHeight="1" outlineLevel="2">
      <c r="A62" s="1"/>
      <c r="B62" s="6" t="s">
        <v>86</v>
      </c>
      <c r="C62" s="10">
        <v>39893</v>
      </c>
    </row>
    <row r="63" spans="1:3" ht="19.5" customHeight="1" outlineLevel="2">
      <c r="A63" s="1"/>
      <c r="B63" s="6" t="s">
        <v>87</v>
      </c>
      <c r="C63" s="10">
        <v>35325</v>
      </c>
    </row>
    <row r="64" spans="1:3" ht="19.5" customHeight="1" outlineLevel="2">
      <c r="A64" s="1"/>
      <c r="B64" s="37" t="s">
        <v>11</v>
      </c>
      <c r="C64" s="39">
        <f>C65</f>
        <v>105190.96</v>
      </c>
    </row>
    <row r="65" spans="1:3" ht="15" customHeight="1" outlineLevel="2">
      <c r="A65" s="1"/>
      <c r="B65" s="6" t="s">
        <v>90</v>
      </c>
      <c r="C65" s="19">
        <v>105190.96</v>
      </c>
    </row>
    <row r="66" spans="2:3" ht="24">
      <c r="B66" s="5" t="s">
        <v>83</v>
      </c>
      <c r="C66" s="19">
        <v>34642.53</v>
      </c>
    </row>
    <row r="67" spans="2:3" ht="48">
      <c r="B67" s="5" t="s">
        <v>33</v>
      </c>
      <c r="C67" s="12">
        <f>C68+C69+C70</f>
        <v>142002.9</v>
      </c>
    </row>
    <row r="68" spans="2:3" ht="12">
      <c r="B68" s="6" t="s">
        <v>111</v>
      </c>
      <c r="C68" s="10">
        <v>50150</v>
      </c>
    </row>
    <row r="69" spans="2:3" ht="12">
      <c r="B69" s="6" t="s">
        <v>112</v>
      </c>
      <c r="C69" s="10">
        <v>4000</v>
      </c>
    </row>
    <row r="70" spans="2:3" ht="12">
      <c r="B70" s="6" t="s">
        <v>110</v>
      </c>
      <c r="C70" s="19">
        <v>87852.9</v>
      </c>
    </row>
    <row r="71" spans="2:3" ht="24">
      <c r="B71" s="5" t="s">
        <v>8</v>
      </c>
      <c r="C71" s="12">
        <v>57089.34</v>
      </c>
    </row>
    <row r="72" spans="2:3" ht="12">
      <c r="B72" s="6" t="s">
        <v>9</v>
      </c>
      <c r="C72" s="19">
        <v>34617.6</v>
      </c>
    </row>
    <row r="73" spans="2:3" ht="26.25" thickBot="1">
      <c r="B73" s="21" t="s">
        <v>125</v>
      </c>
      <c r="C73" s="22">
        <f>C5+C6-C56</f>
        <v>211061.12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41">
      <selection activeCell="D10" sqref="D10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</cols>
  <sheetData>
    <row r="1" spans="2:3" ht="34.5" customHeight="1">
      <c r="B1" s="43" t="s">
        <v>128</v>
      </c>
      <c r="C1" s="44"/>
    </row>
    <row r="2" spans="2:3" ht="12" thickBot="1">
      <c r="B2" s="3"/>
      <c r="C2" s="4"/>
    </row>
    <row r="3" spans="2:3" ht="11.25">
      <c r="B3" s="45" t="s">
        <v>3</v>
      </c>
      <c r="C3" s="47" t="s">
        <v>4</v>
      </c>
    </row>
    <row r="4" spans="2:3" ht="11.25">
      <c r="B4" s="46"/>
      <c r="C4" s="48"/>
    </row>
    <row r="5" spans="2:3" ht="34.5" customHeight="1" thickBot="1">
      <c r="B5" s="21" t="s">
        <v>129</v>
      </c>
      <c r="C5" s="8">
        <f>3_2021!C73</f>
        <v>211061.12</v>
      </c>
    </row>
    <row r="6" spans="2:3" ht="36.75" customHeight="1">
      <c r="B6" s="18" t="s">
        <v>5</v>
      </c>
      <c r="C6" s="52">
        <f>C7+C36+C43</f>
        <v>404146</v>
      </c>
    </row>
    <row r="7" spans="2:3" ht="32.25" customHeight="1">
      <c r="B7" s="13" t="s">
        <v>27</v>
      </c>
      <c r="C7" s="11">
        <f>SUM(C8:C35)</f>
        <v>222646</v>
      </c>
    </row>
    <row r="8" spans="2:3" ht="15" customHeight="1">
      <c r="B8" s="2" t="s">
        <v>140</v>
      </c>
      <c r="C8" s="10">
        <v>38376</v>
      </c>
    </row>
    <row r="9" spans="2:3" ht="15.75" customHeight="1">
      <c r="B9" s="2" t="s">
        <v>0</v>
      </c>
      <c r="C9" s="10">
        <v>42470</v>
      </c>
    </row>
    <row r="10" spans="2:4" ht="15.75" customHeight="1">
      <c r="B10" s="2" t="s">
        <v>113</v>
      </c>
      <c r="C10" s="10">
        <v>4500</v>
      </c>
      <c r="D10" s="58"/>
    </row>
    <row r="11" spans="2:3" ht="15.75" customHeight="1">
      <c r="B11" s="2" t="s">
        <v>137</v>
      </c>
      <c r="C11" s="10">
        <v>10000</v>
      </c>
    </row>
    <row r="12" spans="2:3" ht="15.75" customHeight="1">
      <c r="B12" s="2" t="s">
        <v>138</v>
      </c>
      <c r="C12" s="10">
        <v>10000</v>
      </c>
    </row>
    <row r="13" spans="2:3" ht="14.25" customHeight="1">
      <c r="B13" s="2" t="s">
        <v>139</v>
      </c>
      <c r="C13" s="10">
        <v>1000</v>
      </c>
    </row>
    <row r="14" spans="2:3" ht="15.75" customHeight="1">
      <c r="B14" s="2" t="s">
        <v>26</v>
      </c>
      <c r="C14" s="10">
        <v>1000</v>
      </c>
    </row>
    <row r="15" spans="2:3" ht="15.75" customHeight="1">
      <c r="B15" s="2" t="s">
        <v>39</v>
      </c>
      <c r="C15" s="53">
        <v>2000</v>
      </c>
    </row>
    <row r="16" spans="2:3" ht="15.75" customHeight="1">
      <c r="B16" s="2" t="s">
        <v>132</v>
      </c>
      <c r="C16" s="53">
        <v>11000</v>
      </c>
    </row>
    <row r="17" spans="2:3" ht="15.75" customHeight="1">
      <c r="B17" s="2" t="s">
        <v>47</v>
      </c>
      <c r="C17" s="10">
        <v>500</v>
      </c>
    </row>
    <row r="18" spans="2:3" ht="15.75" customHeight="1">
      <c r="B18" s="2" t="s">
        <v>16</v>
      </c>
      <c r="C18" s="10">
        <v>30000</v>
      </c>
    </row>
    <row r="19" spans="2:3" ht="15.75" customHeight="1">
      <c r="B19" s="2" t="s">
        <v>29</v>
      </c>
      <c r="C19" s="10">
        <v>3000</v>
      </c>
    </row>
    <row r="20" spans="2:3" ht="15.75" customHeight="1">
      <c r="B20" s="2" t="s">
        <v>151</v>
      </c>
      <c r="C20" s="10">
        <v>500</v>
      </c>
    </row>
    <row r="21" spans="2:3" ht="15.75" customHeight="1">
      <c r="B21" s="2" t="s">
        <v>141</v>
      </c>
      <c r="C21" s="10">
        <v>200</v>
      </c>
    </row>
    <row r="22" spans="2:3" ht="15.75" customHeight="1">
      <c r="B22" s="2" t="s">
        <v>148</v>
      </c>
      <c r="C22" s="10">
        <v>300</v>
      </c>
    </row>
    <row r="23" spans="2:3" ht="15.75" customHeight="1">
      <c r="B23" s="2" t="s">
        <v>142</v>
      </c>
      <c r="C23" s="10">
        <v>4000</v>
      </c>
    </row>
    <row r="24" spans="2:3" ht="15.75" customHeight="1">
      <c r="B24" s="2" t="s">
        <v>97</v>
      </c>
      <c r="C24" s="10">
        <v>1000</v>
      </c>
    </row>
    <row r="25" spans="2:3" ht="15.75" customHeight="1">
      <c r="B25" s="2" t="s">
        <v>50</v>
      </c>
      <c r="C25" s="10">
        <v>500</v>
      </c>
    </row>
    <row r="26" spans="2:3" ht="15.75" customHeight="1">
      <c r="B26" s="2" t="s">
        <v>143</v>
      </c>
      <c r="C26" s="10">
        <v>40000</v>
      </c>
    </row>
    <row r="27" spans="2:3" ht="15.75" customHeight="1">
      <c r="B27" s="2" t="s">
        <v>20</v>
      </c>
      <c r="C27" s="10">
        <v>300</v>
      </c>
    </row>
    <row r="28" spans="2:3" ht="15.75" customHeight="1">
      <c r="B28" s="2" t="s">
        <v>144</v>
      </c>
      <c r="C28" s="10">
        <v>300</v>
      </c>
    </row>
    <row r="29" spans="2:3" ht="15.75" customHeight="1">
      <c r="B29" s="2" t="s">
        <v>145</v>
      </c>
      <c r="C29" s="10">
        <v>1000</v>
      </c>
    </row>
    <row r="30" spans="2:3" ht="15.75" customHeight="1">
      <c r="B30" s="2" t="s">
        <v>146</v>
      </c>
      <c r="C30" s="10">
        <v>3000</v>
      </c>
    </row>
    <row r="31" spans="2:3" ht="15.75" customHeight="1">
      <c r="B31" s="2" t="s">
        <v>149</v>
      </c>
      <c r="C31" s="10">
        <v>1000</v>
      </c>
    </row>
    <row r="32" spans="2:3" ht="15.75" customHeight="1">
      <c r="B32" s="2" t="s">
        <v>136</v>
      </c>
      <c r="C32" s="10">
        <v>2700</v>
      </c>
    </row>
    <row r="33" spans="2:3" ht="15.75" customHeight="1">
      <c r="B33" s="2" t="s">
        <v>147</v>
      </c>
      <c r="C33" s="10">
        <v>3000</v>
      </c>
    </row>
    <row r="34" spans="2:3" ht="15.75" customHeight="1">
      <c r="B34" s="2" t="s">
        <v>150</v>
      </c>
      <c r="C34" s="10">
        <v>5000</v>
      </c>
    </row>
    <row r="35" spans="2:3" ht="15.75" customHeight="1">
      <c r="B35" s="2" t="s">
        <v>24</v>
      </c>
      <c r="C35" s="10">
        <v>6000</v>
      </c>
    </row>
    <row r="36" spans="2:3" ht="28.5" customHeight="1">
      <c r="B36" s="13" t="s">
        <v>15</v>
      </c>
      <c r="C36" s="11">
        <f>SUM(C37:C42)</f>
        <v>7400</v>
      </c>
    </row>
    <row r="37" spans="2:3" ht="14.25" customHeight="1">
      <c r="B37" s="2" t="s">
        <v>35</v>
      </c>
      <c r="C37" s="53">
        <v>1000</v>
      </c>
    </row>
    <row r="38" spans="2:3" ht="14.25" customHeight="1">
      <c r="B38" s="2" t="s">
        <v>132</v>
      </c>
      <c r="C38" s="10">
        <v>2000</v>
      </c>
    </row>
    <row r="39" spans="2:3" ht="14.25" customHeight="1">
      <c r="B39" s="2" t="s">
        <v>133</v>
      </c>
      <c r="C39" s="53">
        <v>1000</v>
      </c>
    </row>
    <row r="40" spans="2:3" ht="14.25" customHeight="1">
      <c r="B40" s="2" t="s">
        <v>134</v>
      </c>
      <c r="C40" s="53">
        <v>400</v>
      </c>
    </row>
    <row r="41" spans="2:3" s="14" customFormat="1" ht="14.25" customHeight="1">
      <c r="B41" s="2" t="s">
        <v>135</v>
      </c>
      <c r="C41" s="10">
        <v>1000</v>
      </c>
    </row>
    <row r="42" spans="1:3" ht="14.25" customHeight="1" outlineLevel="1">
      <c r="A42" s="1"/>
      <c r="B42" s="2" t="s">
        <v>136</v>
      </c>
      <c r="C42" s="53">
        <v>2000</v>
      </c>
    </row>
    <row r="43" spans="1:3" ht="16.5" customHeight="1" outlineLevel="2">
      <c r="A43" s="1"/>
      <c r="B43" s="13" t="s">
        <v>18</v>
      </c>
      <c r="C43" s="11">
        <f>SUM(C44:C50)</f>
        <v>174100</v>
      </c>
    </row>
    <row r="44" spans="1:3" ht="13.5" customHeight="1" outlineLevel="2">
      <c r="A44" s="1"/>
      <c r="B44" s="2" t="s">
        <v>13</v>
      </c>
      <c r="C44" s="10">
        <v>68600</v>
      </c>
    </row>
    <row r="45" spans="1:3" ht="13.5" customHeight="1" outlineLevel="2">
      <c r="A45" s="1"/>
      <c r="B45" s="2" t="s">
        <v>60</v>
      </c>
      <c r="C45" s="10">
        <v>13500</v>
      </c>
    </row>
    <row r="46" spans="1:3" ht="13.5" customHeight="1" outlineLevel="2">
      <c r="A46" s="1"/>
      <c r="B46" s="2" t="s">
        <v>155</v>
      </c>
      <c r="C46" s="10">
        <v>20000</v>
      </c>
    </row>
    <row r="47" spans="1:3" ht="13.5" customHeight="1" outlineLevel="2">
      <c r="A47" s="1"/>
      <c r="B47" s="2" t="s">
        <v>156</v>
      </c>
      <c r="C47" s="10">
        <v>10000</v>
      </c>
    </row>
    <row r="48" spans="1:3" ht="13.5" customHeight="1" outlineLevel="2">
      <c r="A48" s="1"/>
      <c r="B48" s="2" t="s">
        <v>153</v>
      </c>
      <c r="C48" s="10">
        <v>2000</v>
      </c>
    </row>
    <row r="49" spans="1:3" ht="13.5" customHeight="1" outlineLevel="2">
      <c r="A49" s="1"/>
      <c r="B49" s="2" t="s">
        <v>154</v>
      </c>
      <c r="C49" s="10">
        <v>50000</v>
      </c>
    </row>
    <row r="50" spans="1:3" ht="13.5" customHeight="1" outlineLevel="2" thickBot="1">
      <c r="A50" s="1"/>
      <c r="B50" s="54" t="s">
        <v>152</v>
      </c>
      <c r="C50" s="55">
        <v>10000</v>
      </c>
    </row>
    <row r="51" spans="1:3" ht="39.75" customHeight="1" outlineLevel="2">
      <c r="A51" s="1"/>
      <c r="B51" s="49" t="s">
        <v>6</v>
      </c>
      <c r="C51" s="50">
        <f>C52+C55+C59+C60+C64</f>
        <v>422695.75999999995</v>
      </c>
    </row>
    <row r="52" spans="1:3" ht="27" customHeight="1" outlineLevel="2">
      <c r="A52" s="1"/>
      <c r="B52" s="5" t="s">
        <v>123</v>
      </c>
      <c r="C52" s="11">
        <f>C53+C54</f>
        <v>78608.36</v>
      </c>
    </row>
    <row r="53" spans="1:3" ht="18.75" customHeight="1" outlineLevel="2">
      <c r="A53" s="1"/>
      <c r="B53" s="6" t="s">
        <v>161</v>
      </c>
      <c r="C53" s="10">
        <v>27638.36</v>
      </c>
    </row>
    <row r="54" spans="1:3" ht="15.75" customHeight="1" outlineLevel="2">
      <c r="A54" s="1"/>
      <c r="B54" s="6" t="s">
        <v>160</v>
      </c>
      <c r="C54" s="10">
        <v>50970</v>
      </c>
    </row>
    <row r="55" spans="1:3" ht="16.5" customHeight="1" outlineLevel="2">
      <c r="A55" s="1"/>
      <c r="B55" s="5" t="s">
        <v>31</v>
      </c>
      <c r="C55" s="11">
        <f>C56+C57+C58</f>
        <v>171868</v>
      </c>
    </row>
    <row r="56" spans="1:3" ht="15" customHeight="1" outlineLevel="2">
      <c r="A56" s="1"/>
      <c r="B56" s="6" t="s">
        <v>158</v>
      </c>
      <c r="C56" s="10">
        <v>68515</v>
      </c>
    </row>
    <row r="57" spans="1:3" ht="16.5" customHeight="1" outlineLevel="2">
      <c r="A57" s="1"/>
      <c r="B57" s="6" t="s">
        <v>157</v>
      </c>
      <c r="C57" s="10">
        <v>29353</v>
      </c>
    </row>
    <row r="58" spans="1:3" ht="19.5" customHeight="1" outlineLevel="2">
      <c r="A58" s="1"/>
      <c r="B58" s="6" t="s">
        <v>159</v>
      </c>
      <c r="C58" s="10">
        <v>74000</v>
      </c>
    </row>
    <row r="59" spans="2:3" ht="24">
      <c r="B59" s="5" t="s">
        <v>83</v>
      </c>
      <c r="C59" s="11">
        <v>11527.31</v>
      </c>
    </row>
    <row r="60" spans="2:3" ht="48">
      <c r="B60" s="5" t="s">
        <v>33</v>
      </c>
      <c r="C60" s="12">
        <f>C61+C62+C63</f>
        <v>113497.66</v>
      </c>
    </row>
    <row r="61" spans="2:3" ht="12">
      <c r="B61" s="6" t="s">
        <v>111</v>
      </c>
      <c r="C61" s="10">
        <v>14443.54</v>
      </c>
    </row>
    <row r="62" spans="2:3" ht="12">
      <c r="B62" s="6" t="s">
        <v>112</v>
      </c>
      <c r="C62" s="10">
        <v>8000</v>
      </c>
    </row>
    <row r="63" spans="2:3" ht="12">
      <c r="B63" s="6" t="s">
        <v>110</v>
      </c>
      <c r="C63" s="51">
        <v>91054.12</v>
      </c>
    </row>
    <row r="64" spans="2:3" ht="24">
      <c r="B64" s="5" t="s">
        <v>8</v>
      </c>
      <c r="C64" s="11">
        <v>47194.43</v>
      </c>
    </row>
    <row r="65" spans="2:3" ht="12">
      <c r="B65" s="6" t="s">
        <v>9</v>
      </c>
      <c r="C65" s="10">
        <v>34617.6</v>
      </c>
    </row>
    <row r="66" spans="2:3" ht="26.25" thickBot="1">
      <c r="B66" s="21" t="s">
        <v>130</v>
      </c>
      <c r="C66" s="22">
        <f>C5+C6-C51</f>
        <v>192511.36000000004</v>
      </c>
    </row>
  </sheetData>
  <sheetProtection/>
  <mergeCells count="3">
    <mergeCell ref="B1:C1"/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31">
      <selection activeCell="B9" sqref="B9"/>
    </sheetView>
  </sheetViews>
  <sheetFormatPr defaultColWidth="10.66015625" defaultRowHeight="11.25" outlineLevelRow="2"/>
  <cols>
    <col min="1" max="1" width="1.171875" style="0" customWidth="1"/>
    <col min="2" max="2" width="54.5" style="0" customWidth="1"/>
    <col min="3" max="3" width="17.16015625" style="0" customWidth="1"/>
    <col min="4" max="4" width="11.66015625" style="0" bestFit="1" customWidth="1"/>
    <col min="5" max="5" width="18.16015625" style="0" customWidth="1"/>
  </cols>
  <sheetData>
    <row r="1" spans="2:3" ht="34.5" customHeight="1">
      <c r="B1" s="43" t="s">
        <v>131</v>
      </c>
      <c r="C1" s="44"/>
    </row>
    <row r="2" spans="2:3" ht="12" thickBot="1">
      <c r="B2" s="3"/>
      <c r="C2" s="4"/>
    </row>
    <row r="3" spans="2:3" ht="11.25">
      <c r="B3" s="45" t="s">
        <v>3</v>
      </c>
      <c r="C3" s="47" t="s">
        <v>4</v>
      </c>
    </row>
    <row r="4" spans="2:3" ht="11.25">
      <c r="B4" s="46"/>
      <c r="C4" s="48"/>
    </row>
    <row r="5" spans="2:3" ht="34.5" customHeight="1" thickBot="1">
      <c r="B5" s="21" t="s">
        <v>45</v>
      </c>
      <c r="C5" s="8">
        <f>1_2021!C5</f>
        <v>494471.95</v>
      </c>
    </row>
    <row r="6" spans="2:6" ht="36.75" customHeight="1">
      <c r="B6" s="18" t="s">
        <v>5</v>
      </c>
      <c r="C6" s="52">
        <f>C7+C8</f>
        <v>1272135.89</v>
      </c>
      <c r="D6" s="57"/>
      <c r="E6" s="59"/>
      <c r="F6" s="58"/>
    </row>
    <row r="7" spans="2:3" ht="20.25" customHeight="1">
      <c r="B7" s="2" t="s">
        <v>22</v>
      </c>
      <c r="C7" s="10">
        <v>118187.22</v>
      </c>
    </row>
    <row r="8" spans="2:3" ht="32.25" customHeight="1">
      <c r="B8" s="13" t="s">
        <v>27</v>
      </c>
      <c r="C8" s="11">
        <f>C9+C10+C11+C12+C15+C16</f>
        <v>1153948.67</v>
      </c>
    </row>
    <row r="9" spans="2:3" ht="17.25" customHeight="1">
      <c r="B9" s="76" t="s">
        <v>10</v>
      </c>
      <c r="C9" s="10">
        <f>1_2021!C10</f>
        <v>18000</v>
      </c>
    </row>
    <row r="10" spans="2:3" ht="15" customHeight="1">
      <c r="B10" s="2" t="s">
        <v>14</v>
      </c>
      <c r="C10" s="10">
        <f>1_2021!C8+2_2021!C10+3_2021!C10</f>
        <v>104997.67</v>
      </c>
    </row>
    <row r="11" spans="2:3" ht="15.75" customHeight="1">
      <c r="B11" s="2" t="s">
        <v>0</v>
      </c>
      <c r="C11" s="10">
        <f>1_2021!C9+2_2021!C11+3_2021!C11+4_2021!C9</f>
        <v>191150</v>
      </c>
    </row>
    <row r="12" spans="2:3" ht="15.75" customHeight="1">
      <c r="B12" s="2" t="s">
        <v>162</v>
      </c>
      <c r="C12" s="10">
        <v>790525</v>
      </c>
    </row>
    <row r="13" spans="2:3" ht="15.75" customHeight="1">
      <c r="B13" s="56" t="s">
        <v>163</v>
      </c>
      <c r="C13" s="77">
        <f>1_2021!C22+2_2021!C24+3_2021!C25+4_2021!C36</f>
        <v>132875</v>
      </c>
    </row>
    <row r="14" spans="2:3" ht="15.75" customHeight="1">
      <c r="B14" s="56" t="s">
        <v>164</v>
      </c>
      <c r="C14" s="77">
        <f>1_2021!C40+2_2021!C48+3_2021!C51+4_2021!C43</f>
        <v>350200</v>
      </c>
    </row>
    <row r="15" spans="2:3" ht="14.25" customHeight="1">
      <c r="B15" s="2" t="s">
        <v>2</v>
      </c>
      <c r="C15" s="10">
        <f>2_2021!C9</f>
        <v>10900</v>
      </c>
    </row>
    <row r="16" spans="2:3" ht="15.75" customHeight="1">
      <c r="B16" s="2" t="s">
        <v>140</v>
      </c>
      <c r="C16" s="10">
        <v>38376</v>
      </c>
    </row>
    <row r="17" spans="1:6" ht="39.75" customHeight="1" outlineLevel="2">
      <c r="A17" s="1"/>
      <c r="B17" s="15" t="s">
        <v>6</v>
      </c>
      <c r="C17" s="16">
        <f>C18+C19+C20+C21+C22+C23+C24</f>
        <v>1574096.4800000002</v>
      </c>
      <c r="F17" s="60"/>
    </row>
    <row r="18" spans="1:3" ht="27" customHeight="1" outlineLevel="2">
      <c r="A18" s="1"/>
      <c r="B18" s="5" t="s">
        <v>42</v>
      </c>
      <c r="C18" s="11">
        <v>262838.4</v>
      </c>
    </row>
    <row r="19" spans="1:3" ht="27" customHeight="1" outlineLevel="2">
      <c r="A19" s="1"/>
      <c r="B19" s="5" t="s">
        <v>123</v>
      </c>
      <c r="C19" s="78">
        <v>118757.96</v>
      </c>
    </row>
    <row r="20" spans="1:3" ht="16.5" customHeight="1" outlineLevel="2">
      <c r="A20" s="1"/>
      <c r="B20" s="5" t="s">
        <v>165</v>
      </c>
      <c r="C20" s="11">
        <f>1_2021!C46+2_2021!C53+3_2021!C60+4_2021!C55</f>
        <v>316582</v>
      </c>
    </row>
    <row r="21" spans="1:3" ht="19.5" customHeight="1" outlineLevel="2">
      <c r="A21" s="1"/>
      <c r="B21" s="5" t="s">
        <v>11</v>
      </c>
      <c r="C21" s="79">
        <v>105190.96</v>
      </c>
    </row>
    <row r="22" spans="2:3" ht="24">
      <c r="B22" s="5" t="s">
        <v>83</v>
      </c>
      <c r="C22" s="10">
        <f>1_2021!C51+2_2021!C56+3_2021!C66+4_2021!C59</f>
        <v>65300.13</v>
      </c>
    </row>
    <row r="23" spans="2:4" ht="48">
      <c r="B23" s="5" t="s">
        <v>33</v>
      </c>
      <c r="C23" s="10">
        <v>484382.18</v>
      </c>
      <c r="D23" s="57"/>
    </row>
    <row r="24" spans="2:3" ht="24">
      <c r="B24" s="5" t="s">
        <v>8</v>
      </c>
      <c r="C24" s="78">
        <v>221044.85</v>
      </c>
    </row>
    <row r="25" spans="2:3" ht="12.75" thickBot="1">
      <c r="B25" s="80" t="s">
        <v>9</v>
      </c>
      <c r="C25" s="55">
        <f>1_2021!C54+2_2021!C60+3_2021!C72+4_2021!C65</f>
        <v>138470.4</v>
      </c>
    </row>
    <row r="26" spans="2:3" ht="26.25" thickBot="1">
      <c r="B26" s="74" t="s">
        <v>130</v>
      </c>
      <c r="C26" s="75">
        <f>C5+C6-C17</f>
        <v>192511.35999999964</v>
      </c>
    </row>
    <row r="28" spans="2:3" ht="47.25" customHeight="1">
      <c r="B28" s="61" t="s">
        <v>176</v>
      </c>
      <c r="C28" s="61"/>
    </row>
    <row r="30" spans="2:3" ht="11.25">
      <c r="B30" s="62"/>
      <c r="C30" s="62"/>
    </row>
    <row r="31" spans="2:3" ht="29.25" customHeight="1">
      <c r="B31" s="63" t="s">
        <v>177</v>
      </c>
      <c r="C31" s="63"/>
    </row>
    <row r="32" spans="2:3" ht="11.25">
      <c r="B32" s="64" t="s">
        <v>166</v>
      </c>
      <c r="C32" s="65">
        <f>SUM(C33:C38)</f>
        <v>757445.4099999999</v>
      </c>
    </row>
    <row r="33" spans="2:3" ht="11.25">
      <c r="B33" s="66" t="s">
        <v>178</v>
      </c>
      <c r="C33" s="67">
        <v>168050</v>
      </c>
    </row>
    <row r="34" spans="2:3" ht="11.25">
      <c r="B34" s="66" t="s">
        <v>179</v>
      </c>
      <c r="C34" s="67">
        <v>95941.35999999999</v>
      </c>
    </row>
    <row r="35" spans="2:3" ht="11.25">
      <c r="B35" s="66" t="s">
        <v>180</v>
      </c>
      <c r="C35" s="67">
        <v>55686.58</v>
      </c>
    </row>
    <row r="36" spans="2:3" ht="11.25">
      <c r="B36" s="66" t="s">
        <v>181</v>
      </c>
      <c r="C36" s="67">
        <v>66976.48</v>
      </c>
    </row>
    <row r="37" spans="2:3" ht="11.25">
      <c r="B37" s="66" t="s">
        <v>182</v>
      </c>
      <c r="C37" s="73">
        <v>142855</v>
      </c>
    </row>
    <row r="38" spans="2:3" ht="22.5">
      <c r="B38" s="68" t="s">
        <v>183</v>
      </c>
      <c r="C38" s="67">
        <v>227935.99</v>
      </c>
    </row>
    <row r="39" spans="2:3" ht="11.25">
      <c r="B39" s="66" t="s">
        <v>167</v>
      </c>
      <c r="C39" s="66" t="s">
        <v>184</v>
      </c>
    </row>
    <row r="40" spans="2:3" ht="11.25">
      <c r="B40" s="66" t="s">
        <v>168</v>
      </c>
      <c r="C40" s="66" t="s">
        <v>185</v>
      </c>
    </row>
    <row r="41" spans="2:3" ht="11.25">
      <c r="B41" s="66" t="s">
        <v>186</v>
      </c>
      <c r="C41" s="66" t="s">
        <v>187</v>
      </c>
    </row>
    <row r="42" spans="2:3" ht="11.25">
      <c r="B42" s="69" t="s">
        <v>169</v>
      </c>
      <c r="C42" s="69"/>
    </row>
    <row r="43" spans="2:3" ht="11.25">
      <c r="B43" s="69" t="s">
        <v>170</v>
      </c>
      <c r="C43" s="69"/>
    </row>
    <row r="44" spans="2:3" ht="11.25">
      <c r="B44" s="70"/>
      <c r="C44" s="70"/>
    </row>
    <row r="45" spans="2:3" ht="11.25">
      <c r="B45" s="71" t="s">
        <v>171</v>
      </c>
      <c r="C45" s="72"/>
    </row>
    <row r="46" spans="2:3" ht="11.25">
      <c r="B46" s="66" t="s">
        <v>172</v>
      </c>
      <c r="C46" s="72">
        <v>33</v>
      </c>
    </row>
    <row r="47" spans="2:3" ht="11.25">
      <c r="B47" s="66" t="s">
        <v>173</v>
      </c>
      <c r="C47" s="72">
        <v>40</v>
      </c>
    </row>
    <row r="48" spans="2:3" ht="11.25">
      <c r="B48" s="66" t="s">
        <v>174</v>
      </c>
      <c r="C48" s="72">
        <v>78</v>
      </c>
    </row>
    <row r="49" spans="2:3" ht="11.25">
      <c r="B49" s="66" t="s">
        <v>190</v>
      </c>
      <c r="C49" s="72">
        <v>1521</v>
      </c>
    </row>
    <row r="50" spans="2:3" ht="22.5">
      <c r="B50" s="68" t="s">
        <v>189</v>
      </c>
      <c r="C50" s="72">
        <v>439</v>
      </c>
    </row>
    <row r="51" spans="2:3" ht="11.25">
      <c r="B51" s="66" t="s">
        <v>188</v>
      </c>
      <c r="C51" s="72">
        <v>39</v>
      </c>
    </row>
    <row r="52" spans="2:3" ht="11.25">
      <c r="B52" s="66" t="s">
        <v>175</v>
      </c>
      <c r="C52" s="72">
        <v>9031</v>
      </c>
    </row>
  </sheetData>
  <sheetProtection/>
  <mergeCells count="7">
    <mergeCell ref="B43:C43"/>
    <mergeCell ref="B1:C1"/>
    <mergeCell ref="B3:B4"/>
    <mergeCell ref="C3:C4"/>
    <mergeCell ref="B28:C28"/>
    <mergeCell ref="B31:C31"/>
    <mergeCell ref="B42:C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Кочегарова Инна Викторовна</dc:creator>
  <cp:keywords/>
  <dc:description/>
  <cp:lastModifiedBy>Кочегарова Инна Викторовна</cp:lastModifiedBy>
  <cp:lastPrinted>2018-07-11T06:24:25Z</cp:lastPrinted>
  <dcterms:created xsi:type="dcterms:W3CDTF">2018-04-11T13:49:03Z</dcterms:created>
  <dcterms:modified xsi:type="dcterms:W3CDTF">2022-01-19T10:53:00Z</dcterms:modified>
  <cp:category/>
  <cp:version/>
  <cp:contentType/>
  <cp:contentStatus/>
  <cp:revision>1</cp:revision>
</cp:coreProperties>
</file>